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ain" sheetId="1" r:id="rId1"/>
    <sheet name="weigths" sheetId="2" r:id="rId2"/>
    <sheet name="packingdata" sheetId="3" state="hidden" r:id="rId3"/>
    <sheet name="TestDlg" sheetId="4" state="hidden" r:id="rId4"/>
  </sheets>
  <externalReferences>
    <externalReference r:id="rId7"/>
  </externalReferences>
  <definedNames>
    <definedName name="agl">'[1]Random bed - Counter flow'!#REF!</definedName>
    <definedName name="as">'[1]Random bed - Counter flow'!#REF!</definedName>
    <definedName name="at">'main'!$B$15</definedName>
    <definedName name="dag">'[1]Random bed - Counter flow'!#REF!</definedName>
    <definedName name="dal">'[1]Random bed - Counter flow'!#REF!</definedName>
    <definedName name="dc">'main'!$B$19</definedName>
    <definedName name="dh">'[1]Random bed - Counter flow'!#REF!</definedName>
    <definedName name="eps">'main'!$B$14</definedName>
    <definedName name="mortl">#REF!</definedName>
    <definedName name="mug">'main'!$B$10</definedName>
    <definedName name="mul">'main'!$B$4</definedName>
    <definedName name="phi">'main'!$B$16</definedName>
    <definedName name="rel">#REF!</definedName>
    <definedName name="rol">'main'!$B$3</definedName>
    <definedName name="Sb">#REF!</definedName>
    <definedName name="scl">#REF!</definedName>
    <definedName name="sigl">'[1]Random bed - Counter flow'!#REF!</definedName>
    <definedName name="sigmal">'main'!$B$5</definedName>
    <definedName name="ug">'main'!$B$11</definedName>
    <definedName name="ul">'main'!$B$6</definedName>
    <definedName name="webl">#REF!</definedName>
    <definedName name="xg">#REF!</definedName>
    <definedName name="z">'main'!$B$20</definedName>
  </definedNames>
  <calcPr fullCalcOnLoad="1"/>
</workbook>
</file>

<file path=xl/sharedStrings.xml><?xml version="1.0" encoding="utf-8"?>
<sst xmlns="http://schemas.openxmlformats.org/spreadsheetml/2006/main" count="249" uniqueCount="209">
  <si>
    <t xml:space="preserve"> (mm)</t>
  </si>
  <si>
    <t>(-)</t>
  </si>
  <si>
    <t>(m/s)</t>
  </si>
  <si>
    <t>Max</t>
  </si>
  <si>
    <t>Min</t>
  </si>
  <si>
    <t>Warnings</t>
  </si>
  <si>
    <t>BERL SADDLE Ceramic 1/2 in.</t>
  </si>
  <si>
    <t>BERL SADDLE Ceramic 3/4 in.</t>
  </si>
  <si>
    <t>BERL SADDLE Ceramic 1 in.</t>
  </si>
  <si>
    <t>BERL SADDLE Ceramic 1 1/2 in.</t>
  </si>
  <si>
    <t>BERL SADDLE Ceramic 2 in.</t>
  </si>
  <si>
    <t>BIALECKI RING Metal 1 in.</t>
  </si>
  <si>
    <t>Metal</t>
  </si>
  <si>
    <t>BIALECKI RING Metal 1 3/8 in.</t>
  </si>
  <si>
    <t>BIALECKI RING Metal 2 in.</t>
  </si>
  <si>
    <t>BIALECKI RING Plastic 2 in.</t>
  </si>
  <si>
    <t>Plastic</t>
  </si>
  <si>
    <t>CASCADE MINI-RING Metal 1/2 in.</t>
  </si>
  <si>
    <t>CASCADE MINI-RING Metal 1 in.</t>
  </si>
  <si>
    <t>CASCADE MINI-RING Metal 2 in.</t>
  </si>
  <si>
    <t>CASCADE MINI-RING Metal 3 in.</t>
  </si>
  <si>
    <t>CASCADE MINI-RING Plastic 1 in.</t>
  </si>
  <si>
    <t>CASCADE MINI-RING Plastic 2 in.</t>
  </si>
  <si>
    <t>CASCADE MINI-RING Plastic 3 in.</t>
  </si>
  <si>
    <t>GLITSCH RING Metal 1 3/16 in.</t>
  </si>
  <si>
    <t>HIFLOW RING Ceramic 13/16 in.</t>
  </si>
  <si>
    <t>Ceramic</t>
  </si>
  <si>
    <t>HIFLOW RING Ceramic 1 1/2 in.</t>
  </si>
  <si>
    <t>HIFLOW RING Ceramic 2 in.</t>
  </si>
  <si>
    <t>HIFLOW RING Ceramic 3 in.</t>
  </si>
  <si>
    <t>HIFLOW RING Plastic 5/8 in.</t>
  </si>
  <si>
    <t>HIFLOW RING Plastic 1 in.</t>
  </si>
  <si>
    <t>HIFLOW RING Plastic 1 1/2 in.</t>
  </si>
  <si>
    <t>HIFLOW RING Plastic 2 in.</t>
  </si>
  <si>
    <t>HIFLOW RING Plastic 3 1/2 in.</t>
  </si>
  <si>
    <t>HIFLOW RING Metal 1 in.</t>
  </si>
  <si>
    <t>HIFLOW RING Metal 2 in.</t>
  </si>
  <si>
    <t>HY-PAK Metal 1 in.</t>
  </si>
  <si>
    <t>HY-PAK Metal 1 1/2 in.</t>
  </si>
  <si>
    <t>HY-PAK Metal 2 in.</t>
  </si>
  <si>
    <t>HY-PAK Metal 3 in.</t>
  </si>
  <si>
    <t>INTALOX RING Metal 1 in.</t>
  </si>
  <si>
    <t>INTALOX RING Metal 1 1/2 in.</t>
  </si>
  <si>
    <t>INTALOX RING Metal 2 in.</t>
  </si>
  <si>
    <t>INTALOX RING Metal 3 in.</t>
  </si>
  <si>
    <t>INTALOX SADDLE Ceramic 1 in.</t>
  </si>
  <si>
    <t>INTALOX SADDLE Ceramic 1 1/2 in.</t>
  </si>
  <si>
    <t>INTALOX SADDLE Ceramic 2 in.</t>
  </si>
  <si>
    <t>INTALOX SADDLE Plastic  1 in.</t>
  </si>
  <si>
    <t>INTALOX SADDLE Plastic 1 1/2 in.</t>
  </si>
  <si>
    <t>INTALOX SADDLE Plastic 2 in.</t>
  </si>
  <si>
    <t>INTALOX SADDLE Plastic 3 in.</t>
  </si>
  <si>
    <t>JAEGER TRI-PACK Plastic 1 in.</t>
  </si>
  <si>
    <t>JAEGER TRI-PACK Plastic 1 1/4 in.</t>
  </si>
  <si>
    <t>JAEGER TRI-PACK Plastic 2 in.</t>
  </si>
  <si>
    <t>JAEGER TRI-PACK Plastic 3 1/2 in.</t>
  </si>
  <si>
    <t>JAEGER RING Plastic 5/8 in.</t>
  </si>
  <si>
    <t>JAEGER RING Plastic 1 in.</t>
  </si>
  <si>
    <t>JAEGER RING Plastic 1 1/2 in.</t>
  </si>
  <si>
    <t>JAEGER RING Plastic 2 in.</t>
  </si>
  <si>
    <t>JAEGER RING Plastic 3 1/2 in.</t>
  </si>
  <si>
    <t>JAEGER SADDLES Plastic 1 in.</t>
  </si>
  <si>
    <t>JAEGER SADDLES Plastic 2 in.</t>
  </si>
  <si>
    <t>JAEGER SADDLES Plastic 3 in.</t>
  </si>
  <si>
    <t>KOCH FLEXIRING Metal 5/8 in.</t>
  </si>
  <si>
    <t>KOCH FLEXIRING Metal 1 in.</t>
  </si>
  <si>
    <t>KOCH FLEXIRING Metal 1 1/2 in.</t>
  </si>
  <si>
    <t>KOCH FLEXIRING Metal 2 in.</t>
  </si>
  <si>
    <t>KOCH FLEXIRING Metal 3 3/8 in.</t>
  </si>
  <si>
    <t>KOCH FLEXIRING Plastic 5/8 in.</t>
  </si>
  <si>
    <t>KOCH FLEXIRING Plastic 1 in.</t>
  </si>
  <si>
    <t>KOCH FLEXIRING Plastic 1 1/2 in.</t>
  </si>
  <si>
    <t>KOCH FLEXIRING Plastic 2 in.</t>
  </si>
  <si>
    <t>KOCH FLEXIRING Plastic 3 1/2 in.</t>
  </si>
  <si>
    <t>KOCH FLEXISADDLE Plastic 1 in.</t>
  </si>
  <si>
    <t>KOCH FLEXISADDLE Plastic 2 in.</t>
  </si>
  <si>
    <t>KOCH FLEXISADDLE Plastic 3 in.</t>
  </si>
  <si>
    <t>LANTEC IMPAC Plastic 3 5/16 in.</t>
  </si>
  <si>
    <t>LANTEC IMPAC Plastic 5 1/2 in.</t>
  </si>
  <si>
    <t>LANTEC LANPAC Plastic 2 5/16 in.</t>
  </si>
  <si>
    <t>LANTEC LANPAC Plastic 3 1/2 in.</t>
  </si>
  <si>
    <t>LANTEC NUPAC Plastic 2 1/2 in.</t>
  </si>
  <si>
    <t>LANTEC NUPAC Plastic 4 1/2 in.</t>
  </si>
  <si>
    <t>LANTEC Q-PAC Metal 1 1/5 in.</t>
  </si>
  <si>
    <t>LANTEC Q-PAC Metal 1 4/5 in.</t>
  </si>
  <si>
    <t>LANTEC Q-PAC Metal 2 3/5 in.</t>
  </si>
  <si>
    <t>LANTEC SADDLE Ceramic 1 in.</t>
  </si>
  <si>
    <t>LANTEC SADDLE Ceramic 1 1/2 in.</t>
  </si>
  <si>
    <t>LANTEC SADDLE Ceramic 2 in.</t>
  </si>
  <si>
    <t>LANTEC SADDLE Ceramic 3 in.</t>
  </si>
  <si>
    <t>NOR-PAK (NSW) RING Plastic 5/8 in.</t>
  </si>
  <si>
    <t>NOR-PAK (NSW) RING Plastic 1 in.</t>
  </si>
  <si>
    <t>NOR-PAK (NSW) RING Plastic 1 1/2 in.</t>
  </si>
  <si>
    <t>NOR-PAK (NSW) RING Plastic 2 in.</t>
  </si>
  <si>
    <t>NOR-PAK (NSW) RING Metal 1 in.</t>
  </si>
  <si>
    <t>NOR-PAK (NSW) RING Metal 2 in.</t>
  </si>
  <si>
    <t>NORTON IMTP Metal 1 in.</t>
  </si>
  <si>
    <t>NORTON IMTP Metal 1 3/5 in.</t>
  </si>
  <si>
    <t>NORTON IMTP Metal 2 in.</t>
  </si>
  <si>
    <t>NORTON IMTP Metal 2 4/5 in.</t>
  </si>
  <si>
    <t>NORTON SNOWFLAKE Plastic 3 11/16 in.</t>
  </si>
  <si>
    <t>NOVALOX SADDLE Ceramic 1/2 in.</t>
  </si>
  <si>
    <t>NOVALOX SADDLE Ceramic 1 in.</t>
  </si>
  <si>
    <t>NOVALOX SADDLE Ceramic 2 in.</t>
  </si>
  <si>
    <t>NOVALOX SADDLE Ceramic 3 in.</t>
  </si>
  <si>
    <t>NUTTER RING  Metal 1 in.</t>
  </si>
  <si>
    <t>NUTTER RING  Metal 1 1/2 in.</t>
  </si>
  <si>
    <t>NUTTER RING  Metal 2 in.</t>
  </si>
  <si>
    <t>NUTTER RING  Metal 2 1/2 in.</t>
  </si>
  <si>
    <t>NUTTER RING  Metal 3 in.</t>
  </si>
  <si>
    <t>PALL RING Metal 5/8 in.</t>
  </si>
  <si>
    <t>PALL RING Metal 1 in.</t>
  </si>
  <si>
    <t>PALL RING Metal 1 3/8 in.</t>
  </si>
  <si>
    <t>PALL RING Metal 1 1/2 in.</t>
  </si>
  <si>
    <t>PALL RING Metal 2 in.</t>
  </si>
  <si>
    <t>PALL RING Metal 3 in.</t>
  </si>
  <si>
    <t>PALL RING Metal 3 1/2 in.</t>
  </si>
  <si>
    <t>PALL RING Plastic 5/8 in.</t>
  </si>
  <si>
    <t>PALL RING Plastic 1 in.</t>
  </si>
  <si>
    <t>PALL RING Plastic 1 3/8 in.</t>
  </si>
  <si>
    <t>PALL RING Plastic 1 1/2 in.</t>
  </si>
  <si>
    <t>PALL RING Plastic 2 in.</t>
  </si>
  <si>
    <t>PALL RING Plastic 3 1/2 in.</t>
  </si>
  <si>
    <t>PALL RING Ceramic 1 in.</t>
  </si>
  <si>
    <t>PALL RING Ceramic 2 in.</t>
  </si>
  <si>
    <t>RALU RING Metal 1 1/2 in.</t>
  </si>
  <si>
    <t>RALU RING Metal 2 in.</t>
  </si>
  <si>
    <t>RALU RING Plastic 1 in.</t>
  </si>
  <si>
    <t>RALU RING Plastic 1 1/2 in.</t>
  </si>
  <si>
    <t>RALU RING Plastic 2 in.</t>
  </si>
  <si>
    <t>RALU RING Plastic 3 1/2 in.</t>
  </si>
  <si>
    <t>RASCHIG RING Ceramic 3/8 in.</t>
  </si>
  <si>
    <t>RASCHIG RING Ceramic 1/2 in.</t>
  </si>
  <si>
    <t>RASCHIG RING Ceramic 5/8 in.</t>
  </si>
  <si>
    <t>RASCHIG RING Ceramic 3/4 in.</t>
  </si>
  <si>
    <t>RASCHIG RING Ceramic 1 in.</t>
  </si>
  <si>
    <t>RASCHIG RING Ceramic 1 1/2 in.</t>
  </si>
  <si>
    <t>RASCHIG RING Ceramic 2 in.</t>
  </si>
  <si>
    <t>RASCHIG RING Ceramic 3 in.</t>
  </si>
  <si>
    <t>RASCHIG RING Metal 1/4 in.</t>
  </si>
  <si>
    <t>RASCHIG RING Metal 5/8 in.</t>
  </si>
  <si>
    <t>RASCHIG RING Metal 1 in.</t>
  </si>
  <si>
    <t>RASCHIG RING Metal 1 1/2 in.</t>
  </si>
  <si>
    <t>RASCHIG RING Metal 2 in.</t>
  </si>
  <si>
    <t>RASCHIG RING Metal 3 in.</t>
  </si>
  <si>
    <t>RASCHIG RING Carbon 1/4 in.</t>
  </si>
  <si>
    <t>Carbon</t>
  </si>
  <si>
    <t>RASCHIG RING Carbon 1/2 in.</t>
  </si>
  <si>
    <t>RASCHIG RING Carbon 1 in.</t>
  </si>
  <si>
    <t>RASCHIG RING Carbon 2 in.</t>
  </si>
  <si>
    <t>RASCHIG RING Carbon 3 in.</t>
  </si>
  <si>
    <t>RASCHIG RING Porcelain 1/2 in.</t>
  </si>
  <si>
    <t>RASCHIG RING Porcelain 1 in.</t>
  </si>
  <si>
    <t>RASCHIG RING Porcelain 1 1/2 in.</t>
  </si>
  <si>
    <t>RASCHIG RING Plastic 5/8 in.</t>
  </si>
  <si>
    <t>RASCHIG RING Plastic 1 in.</t>
  </si>
  <si>
    <t>SUPER INTALOX SADDLE Plastic 1 in.</t>
  </si>
  <si>
    <t>SUPER INTALOX SADDLE Plastic 2 in.</t>
  </si>
  <si>
    <t>SUPER INTALOX SADDLE Plastic 3 in.</t>
  </si>
  <si>
    <t>SUPER RASCHIG RING Metal 5/16 in.</t>
  </si>
  <si>
    <t>SUPER RASCHIG RING Metal 1/2 in.</t>
  </si>
  <si>
    <t>SUPER RASCHIG RING Metal 1 in.</t>
  </si>
  <si>
    <t>SUPER RASCHIG RING Metal 2 in.</t>
  </si>
  <si>
    <t>SUPER RASCHIG RING Metal 3 in.</t>
  </si>
  <si>
    <t>SUPER RASCHIG RING Plastic 2 in.</t>
  </si>
  <si>
    <t>TELLERETTE Plastic 1 in.</t>
  </si>
  <si>
    <t>TELLERETTE Plastic 3 in.</t>
  </si>
  <si>
    <t>TELPAC Plastic 1 3/4 in.</t>
  </si>
  <si>
    <t>TELPAC Plastic 2 3/4 in.</t>
  </si>
  <si>
    <t>TOP-PAK RING Metal 1 1/4 in.</t>
  </si>
  <si>
    <t>TOP-PAK RING Metal 2 in.</t>
  </si>
  <si>
    <t>TOP-PAK RING Metal 3 in.</t>
  </si>
  <si>
    <t>VSP RING Metal 1 in.</t>
  </si>
  <si>
    <t>VSP RING Metal 1 1/2 in.</t>
  </si>
  <si>
    <t>VSP RING Metal 2 in.</t>
  </si>
  <si>
    <t xml:space="preserve">  LIQUID PROPERTIES</t>
  </si>
  <si>
    <r>
      <t xml:space="preserve">  Density, </t>
    </r>
    <r>
      <rPr>
        <b/>
        <sz val="8"/>
        <rFont val="Symbol"/>
        <family val="1"/>
      </rPr>
      <t>r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(kg/m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</si>
  <si>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r>
      <t xml:space="preserve">  Viscosity, </t>
    </r>
    <r>
      <rPr>
        <b/>
        <sz val="8"/>
        <rFont val="Symbol"/>
        <family val="1"/>
      </rPr>
      <t>m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(kg/m.s)</t>
    </r>
  </si>
  <si>
    <r>
      <t xml:space="preserve">  Surface tension, </t>
    </r>
    <r>
      <rPr>
        <b/>
        <sz val="8"/>
        <rFont val="Symbol"/>
        <family val="1"/>
      </rPr>
      <t>s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(N/m)</t>
    </r>
  </si>
  <si>
    <r>
      <t xml:space="preserve">  Superficial velocity </t>
    </r>
    <r>
      <rPr>
        <b/>
        <sz val="8"/>
        <rFont val="Arial"/>
        <family val="2"/>
      </rPr>
      <t>U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0"/>
      </rPr>
      <t>(m/s)</t>
    </r>
  </si>
  <si>
    <t xml:space="preserve">  GAS PROPERTIES</t>
  </si>
  <si>
    <r>
      <t xml:space="preserve">  Viscosity, </t>
    </r>
    <r>
      <rPr>
        <b/>
        <sz val="8"/>
        <rFont val="Symbol"/>
        <family val="1"/>
      </rPr>
      <t>m</t>
    </r>
    <r>
      <rPr>
        <b/>
        <vertAlign val="subscript"/>
        <sz val="8"/>
        <rFont val="Arial"/>
        <family val="2"/>
      </rPr>
      <t>G</t>
    </r>
    <r>
      <rPr>
        <sz val="8"/>
        <rFont val="Arial"/>
        <family val="0"/>
      </rPr>
      <t xml:space="preserve"> (kg/m.s)</t>
    </r>
  </si>
  <si>
    <r>
      <t xml:space="preserve">  Superficial velocity </t>
    </r>
    <r>
      <rPr>
        <b/>
        <sz val="8"/>
        <rFont val="Arial"/>
        <family val="2"/>
      </rPr>
      <t>U</t>
    </r>
    <r>
      <rPr>
        <b/>
        <vertAlign val="subscript"/>
        <sz val="8"/>
        <rFont val="Arial"/>
        <family val="2"/>
      </rPr>
      <t>G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0"/>
      </rPr>
      <t>(m/s)</t>
    </r>
  </si>
  <si>
    <t xml:space="preserve">  PARTICLE PROPERTIES</t>
  </si>
  <si>
    <r>
      <t xml:space="preserve">  Bed porosity, </t>
    </r>
    <r>
      <rPr>
        <b/>
        <sz val="8"/>
        <rFont val="Symbol"/>
        <family val="1"/>
      </rPr>
      <t>e</t>
    </r>
    <r>
      <rPr>
        <sz val="8"/>
        <rFont val="Arial"/>
        <family val="0"/>
      </rPr>
      <t xml:space="preserve"> (-)</t>
    </r>
  </si>
  <si>
    <r>
      <t xml:space="preserve">  Bed specific area, </t>
    </r>
    <r>
      <rPr>
        <b/>
        <sz val="8"/>
        <rFont val="Arial"/>
        <family val="2"/>
      </rPr>
      <t>a</t>
    </r>
    <r>
      <rPr>
        <b/>
        <vertAlign val="subscript"/>
        <sz val="8"/>
        <rFont val="Arial"/>
        <family val="2"/>
      </rPr>
      <t>T</t>
    </r>
    <r>
      <rPr>
        <sz val="8"/>
        <rFont val="Arial"/>
        <family val="0"/>
      </rPr>
      <t xml:space="preserve"> (m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</si>
  <si>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 xml:space="preserve">  Packing sphericity, </t>
    </r>
    <r>
      <rPr>
        <b/>
        <sz val="8"/>
        <rFont val="Symbol"/>
        <family val="1"/>
      </rPr>
      <t>f</t>
    </r>
    <r>
      <rPr>
        <sz val="8"/>
        <rFont val="Arial"/>
        <family val="2"/>
      </rPr>
      <t xml:space="preserve"> (-)</t>
    </r>
  </si>
  <si>
    <t xml:space="preserve">  BED PROPERTIES</t>
  </si>
  <si>
    <r>
      <t xml:space="preserve">  Column diameter, </t>
    </r>
    <r>
      <rPr>
        <b/>
        <sz val="8"/>
        <rFont val="Arial"/>
        <family val="2"/>
      </rPr>
      <t>D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 (m)</t>
    </r>
  </si>
  <si>
    <r>
      <t xml:space="preserve">  Bed height,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 xml:space="preserve"> (m)</t>
    </r>
  </si>
  <si>
    <r>
      <t xml:space="preserve">  Laurentiu A. </t>
    </r>
    <r>
      <rPr>
        <b/>
        <sz val="10"/>
        <rFont val="Arial"/>
        <family val="2"/>
      </rPr>
      <t>Tarca</t>
    </r>
    <r>
      <rPr>
        <sz val="10"/>
        <rFont val="Arial"/>
        <family val="2"/>
      </rPr>
      <t xml:space="preserve">, Bernard P.A. </t>
    </r>
    <r>
      <rPr>
        <b/>
        <sz val="10"/>
        <rFont val="Arial"/>
        <family val="2"/>
      </rPr>
      <t>Grandjean</t>
    </r>
    <r>
      <rPr>
        <sz val="10"/>
        <rFont val="Arial"/>
        <family val="2"/>
      </rPr>
      <t xml:space="preserve"> (author for correspondence), Faїçal </t>
    </r>
    <r>
      <rPr>
        <b/>
        <sz val="10"/>
        <rFont val="Arial"/>
        <family val="2"/>
      </rPr>
      <t xml:space="preserve">Larachi, </t>
    </r>
    <r>
      <rPr>
        <sz val="10"/>
        <rFont val="Arial"/>
        <family val="2"/>
      </rPr>
      <t>(december  2002)</t>
    </r>
  </si>
  <si>
    <t>Counter-current randomly packed beds Liquid hold-up Correlation</t>
  </si>
  <si>
    <t>(3/Dec/2002)</t>
  </si>
  <si>
    <t>Model's  validity ranges</t>
  </si>
  <si>
    <r>
      <t>U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- (m/s)</t>
    </r>
  </si>
  <si>
    <r>
      <t>U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- (m/s)</t>
    </r>
  </si>
  <si>
    <r>
      <t>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- (kg/m.s)</t>
    </r>
  </si>
  <si>
    <r>
      <t>s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- (N/m)</t>
    </r>
  </si>
  <si>
    <r>
      <t>r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- (kg/m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</si>
  <si>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e</t>
  </si>
  <si>
    <r>
      <t>a</t>
    </r>
    <r>
      <rPr>
        <b/>
        <vertAlign val="subscript"/>
        <sz val="10"/>
        <rFont val="Arial"/>
        <family val="2"/>
      </rPr>
      <t xml:space="preserve">T </t>
    </r>
    <r>
      <rPr>
        <b/>
        <sz val="10"/>
        <rFont val="Arial"/>
        <family val="2"/>
      </rPr>
      <t>(m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</si>
  <si>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f</t>
  </si>
  <si>
    <t>Z - (m)</t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</si>
  <si>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- (m)</t>
    </r>
  </si>
  <si>
    <r>
      <t>m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- (kg/m.s)</t>
    </r>
  </si>
  <si>
    <t>Enter Data Here</t>
  </si>
  <si>
    <t>Liquid Holdup</t>
  </si>
  <si>
    <t xml:space="preserve">  This correlation was accepted to Computers and Chemical Engineering in a paper entitled </t>
  </si>
  <si>
    <t>Embedding Monotonicity and Concavity in the training of Neural Networks by means of Genetic Algorithms. Application to multiphase flow.</t>
  </si>
</sst>
</file>

<file path=xl/styles.xml><?xml version="1.0" encoding="utf-8"?>
<styleSheet xmlns="http://schemas.openxmlformats.org/spreadsheetml/2006/main">
  <numFmts count="6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$_-;\-* #,##0.00\ _$_-;_-* &quot;-&quot;??\ _$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\ &quot;$&quot;_-;\-* #,##0\ &quot;$&quot;_-;_-* &quot;-&quot;\ &quot;$&quot;_-;_-@_-"/>
    <numFmt numFmtId="176" formatCode="0.000"/>
    <numFmt numFmtId="177" formatCode="0.0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00.000E+00"/>
    <numFmt numFmtId="199" formatCode="0.000E+00"/>
    <numFmt numFmtId="200" formatCode="0.0000E+00"/>
    <numFmt numFmtId="201" formatCode="0.0000"/>
    <numFmt numFmtId="202" formatCode="0.0E+00"/>
    <numFmt numFmtId="203" formatCode="0.E+0"/>
    <numFmt numFmtId="204" formatCode="0.E+00"/>
    <numFmt numFmtId="205" formatCode="#&quot; &quot;??/16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000000"/>
    <numFmt numFmtId="212" formatCode="0.000%"/>
    <numFmt numFmtId="213" formatCode="0E+00"/>
    <numFmt numFmtId="214" formatCode="0.00000E+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33">
    <font>
      <sz val="10"/>
      <name val="Arial"/>
      <family val="0"/>
    </font>
    <font>
      <sz val="8"/>
      <name val="Arial"/>
      <family val="0"/>
    </font>
    <font>
      <u val="single"/>
      <sz val="5"/>
      <color indexed="12"/>
      <name val="Arial"/>
      <family val="0"/>
    </font>
    <font>
      <sz val="11"/>
      <color indexed="12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vertAlign val="sub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bscript"/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color indexed="10"/>
      <name val="Times New Roman"/>
      <family val="1"/>
    </font>
    <font>
      <b/>
      <sz val="10"/>
      <color indexed="18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2" borderId="0" xfId="23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1" fontId="10" fillId="0" borderId="0" xfId="0" applyNumberFormat="1" applyFont="1" applyBorder="1" applyAlignment="1">
      <alignment horizontal="center" wrapText="1"/>
    </xf>
    <xf numFmtId="11" fontId="10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3" borderId="1" xfId="0" applyFont="1" applyFill="1" applyBorder="1" applyAlignment="1">
      <alignment/>
    </xf>
    <xf numFmtId="0" fontId="17" fillId="2" borderId="0" xfId="22" applyFont="1" applyFill="1" applyAlignment="1">
      <alignment horizontal="center"/>
      <protection/>
    </xf>
    <xf numFmtId="177" fontId="17" fillId="2" borderId="0" xfId="22" applyNumberFormat="1" applyFont="1" applyFill="1" applyAlignment="1">
      <alignment horizontal="center"/>
      <protection/>
    </xf>
    <xf numFmtId="0" fontId="0" fillId="0" borderId="0" xfId="22">
      <alignment/>
      <protection/>
    </xf>
    <xf numFmtId="0" fontId="18" fillId="2" borderId="0" xfId="22" applyFont="1" applyFill="1" applyAlignment="1">
      <alignment horizontal="left"/>
      <protection/>
    </xf>
    <xf numFmtId="0" fontId="18" fillId="2" borderId="0" xfId="22" applyFont="1" applyFill="1" applyAlignment="1">
      <alignment horizontal="center"/>
      <protection/>
    </xf>
    <xf numFmtId="0" fontId="19" fillId="3" borderId="2" xfId="22" applyFont="1" applyFill="1" applyBorder="1" applyAlignment="1">
      <alignment horizontal="center"/>
      <protection/>
    </xf>
    <xf numFmtId="0" fontId="19" fillId="3" borderId="0" xfId="22" applyFont="1" applyFill="1" applyBorder="1" applyAlignment="1">
      <alignment horizontal="center"/>
      <protection/>
    </xf>
    <xf numFmtId="0" fontId="19" fillId="3" borderId="3" xfId="22" applyFont="1" applyFill="1" applyBorder="1" applyAlignment="1">
      <alignment horizontal="center"/>
      <protection/>
    </xf>
    <xf numFmtId="0" fontId="9" fillId="3" borderId="4" xfId="22" applyFont="1" applyFill="1" applyBorder="1" applyAlignment="1">
      <alignment horizontal="center"/>
      <protection/>
    </xf>
    <xf numFmtId="0" fontId="9" fillId="3" borderId="5" xfId="22" applyFont="1" applyFill="1" applyBorder="1" applyAlignment="1">
      <alignment horizontal="center"/>
      <protection/>
    </xf>
    <xf numFmtId="0" fontId="9" fillId="3" borderId="6" xfId="22" applyFont="1" applyFill="1" applyBorder="1" applyAlignment="1">
      <alignment horizontal="center"/>
      <protection/>
    </xf>
    <xf numFmtId="177" fontId="8" fillId="3" borderId="7" xfId="22" applyNumberFormat="1" applyFont="1" applyFill="1" applyBorder="1" applyAlignment="1">
      <alignment horizontal="center"/>
      <protection/>
    </xf>
    <xf numFmtId="0" fontId="8" fillId="3" borderId="5" xfId="22" applyFont="1" applyFill="1" applyBorder="1" applyAlignment="1">
      <alignment horizontal="center"/>
      <protection/>
    </xf>
    <xf numFmtId="0" fontId="8" fillId="3" borderId="7" xfId="22" applyFont="1" applyFill="1" applyBorder="1" applyAlignment="1">
      <alignment horizontal="center"/>
      <protection/>
    </xf>
    <xf numFmtId="0" fontId="8" fillId="3" borderId="8" xfId="22" applyFont="1" applyFill="1" applyBorder="1" applyAlignment="1">
      <alignment horizontal="center"/>
      <protection/>
    </xf>
    <xf numFmtId="0" fontId="8" fillId="3" borderId="9" xfId="22" applyFont="1" applyFill="1" applyBorder="1" applyAlignment="1">
      <alignment horizontal="center"/>
      <protection/>
    </xf>
    <xf numFmtId="0" fontId="20" fillId="2" borderId="2" xfId="22" applyFont="1" applyFill="1" applyBorder="1" applyAlignment="1">
      <alignment horizontal="center"/>
      <protection/>
    </xf>
    <xf numFmtId="0" fontId="20" fillId="2" borderId="0" xfId="22" applyFont="1" applyFill="1" applyBorder="1" applyAlignment="1">
      <alignment horizontal="center"/>
      <protection/>
    </xf>
    <xf numFmtId="205" fontId="20" fillId="2" borderId="3" xfId="22" applyNumberFormat="1" applyFont="1" applyFill="1" applyBorder="1" applyAlignment="1">
      <alignment horizontal="center"/>
      <protection/>
    </xf>
    <xf numFmtId="177" fontId="21" fillId="2" borderId="10" xfId="22" applyNumberFormat="1" applyFont="1" applyFill="1" applyBorder="1" applyAlignment="1">
      <alignment horizontal="center"/>
      <protection/>
    </xf>
    <xf numFmtId="1" fontId="21" fillId="2" borderId="0" xfId="22" applyNumberFormat="1" applyFont="1" applyFill="1" applyBorder="1" applyAlignment="1">
      <alignment horizontal="center"/>
      <protection/>
    </xf>
    <xf numFmtId="176" fontId="21" fillId="2" borderId="10" xfId="22" applyNumberFormat="1" applyFont="1" applyFill="1" applyBorder="1" applyAlignment="1">
      <alignment horizontal="center"/>
      <protection/>
    </xf>
    <xf numFmtId="176" fontId="21" fillId="2" borderId="11" xfId="22" applyNumberFormat="1" applyFont="1" applyFill="1" applyBorder="1" applyAlignment="1">
      <alignment horizontal="center"/>
      <protection/>
    </xf>
    <xf numFmtId="202" fontId="21" fillId="2" borderId="12" xfId="22" applyNumberFormat="1" applyFont="1" applyFill="1" applyBorder="1" applyAlignment="1">
      <alignment horizontal="center"/>
      <protection/>
    </xf>
    <xf numFmtId="202" fontId="21" fillId="2" borderId="11" xfId="22" applyNumberFormat="1" applyFont="1" applyFill="1" applyBorder="1" applyAlignment="1">
      <alignment horizontal="center"/>
      <protection/>
    </xf>
    <xf numFmtId="0" fontId="20" fillId="2" borderId="4" xfId="22" applyFont="1" applyFill="1" applyBorder="1" applyAlignment="1">
      <alignment horizontal="center"/>
      <protection/>
    </xf>
    <xf numFmtId="0" fontId="20" fillId="2" borderId="5" xfId="22" applyFont="1" applyFill="1" applyBorder="1" applyAlignment="1">
      <alignment horizontal="center"/>
      <protection/>
    </xf>
    <xf numFmtId="205" fontId="20" fillId="2" borderId="6" xfId="22" applyNumberFormat="1" applyFont="1" applyFill="1" applyBorder="1" applyAlignment="1">
      <alignment horizontal="center"/>
      <protection/>
    </xf>
    <xf numFmtId="177" fontId="21" fillId="2" borderId="7" xfId="22" applyNumberFormat="1" applyFont="1" applyFill="1" applyBorder="1" applyAlignment="1">
      <alignment horizontal="center"/>
      <protection/>
    </xf>
    <xf numFmtId="1" fontId="21" fillId="2" borderId="5" xfId="22" applyNumberFormat="1" applyFont="1" applyFill="1" applyBorder="1" applyAlignment="1">
      <alignment horizontal="center"/>
      <protection/>
    </xf>
    <xf numFmtId="176" fontId="21" fillId="2" borderId="7" xfId="22" applyNumberFormat="1" applyFont="1" applyFill="1" applyBorder="1" applyAlignment="1">
      <alignment horizontal="center"/>
      <protection/>
    </xf>
    <xf numFmtId="176" fontId="21" fillId="2" borderId="8" xfId="22" applyNumberFormat="1" applyFont="1" applyFill="1" applyBorder="1" applyAlignment="1">
      <alignment horizontal="center"/>
      <protection/>
    </xf>
    <xf numFmtId="202" fontId="21" fillId="2" borderId="9" xfId="22" applyNumberFormat="1" applyFont="1" applyFill="1" applyBorder="1" applyAlignment="1">
      <alignment horizontal="center"/>
      <protection/>
    </xf>
    <xf numFmtId="202" fontId="21" fillId="2" borderId="8" xfId="22" applyNumberFormat="1" applyFont="1" applyFill="1" applyBorder="1" applyAlignment="1">
      <alignment horizontal="center"/>
      <protection/>
    </xf>
    <xf numFmtId="0" fontId="20" fillId="2" borderId="13" xfId="22" applyFont="1" applyFill="1" applyBorder="1" applyAlignment="1">
      <alignment horizontal="center"/>
      <protection/>
    </xf>
    <xf numFmtId="0" fontId="20" fillId="2" borderId="14" xfId="22" applyFont="1" applyFill="1" applyBorder="1" applyAlignment="1">
      <alignment horizontal="center"/>
      <protection/>
    </xf>
    <xf numFmtId="205" fontId="20" fillId="2" borderId="15" xfId="22" applyNumberFormat="1" applyFont="1" applyFill="1" applyBorder="1" applyAlignment="1">
      <alignment horizontal="center"/>
      <protection/>
    </xf>
    <xf numFmtId="177" fontId="21" fillId="2" borderId="16" xfId="22" applyNumberFormat="1" applyFont="1" applyFill="1" applyBorder="1" applyAlignment="1">
      <alignment horizontal="center"/>
      <protection/>
    </xf>
    <xf numFmtId="1" fontId="21" fillId="2" borderId="14" xfId="22" applyNumberFormat="1" applyFont="1" applyFill="1" applyBorder="1" applyAlignment="1">
      <alignment horizontal="center"/>
      <protection/>
    </xf>
    <xf numFmtId="176" fontId="21" fillId="2" borderId="16" xfId="22" applyNumberFormat="1" applyFont="1" applyFill="1" applyBorder="1" applyAlignment="1">
      <alignment horizontal="center"/>
      <protection/>
    </xf>
    <xf numFmtId="176" fontId="21" fillId="2" borderId="17" xfId="22" applyNumberFormat="1" applyFont="1" applyFill="1" applyBorder="1" applyAlignment="1">
      <alignment horizontal="center"/>
      <protection/>
    </xf>
    <xf numFmtId="202" fontId="21" fillId="2" borderId="18" xfId="22" applyNumberFormat="1" applyFont="1" applyFill="1" applyBorder="1" applyAlignment="1">
      <alignment horizontal="center"/>
      <protection/>
    </xf>
    <xf numFmtId="202" fontId="21" fillId="2" borderId="17" xfId="22" applyNumberFormat="1" applyFont="1" applyFill="1" applyBorder="1" applyAlignment="1">
      <alignment horizontal="center"/>
      <protection/>
    </xf>
    <xf numFmtId="0" fontId="20" fillId="2" borderId="19" xfId="22" applyFont="1" applyFill="1" applyBorder="1" applyAlignment="1">
      <alignment horizontal="center"/>
      <protection/>
    </xf>
    <xf numFmtId="0" fontId="20" fillId="2" borderId="20" xfId="22" applyFont="1" applyFill="1" applyBorder="1" applyAlignment="1">
      <alignment horizontal="center"/>
      <protection/>
    </xf>
    <xf numFmtId="205" fontId="20" fillId="2" borderId="21" xfId="22" applyNumberFormat="1" applyFont="1" applyFill="1" applyBorder="1" applyAlignment="1">
      <alignment horizontal="center"/>
      <protection/>
    </xf>
    <xf numFmtId="177" fontId="21" fillId="2" borderId="22" xfId="22" applyNumberFormat="1" applyFont="1" applyFill="1" applyBorder="1" applyAlignment="1">
      <alignment horizontal="center"/>
      <protection/>
    </xf>
    <xf numFmtId="1" fontId="21" fillId="2" borderId="20" xfId="22" applyNumberFormat="1" applyFont="1" applyFill="1" applyBorder="1" applyAlignment="1">
      <alignment horizontal="center"/>
      <protection/>
    </xf>
    <xf numFmtId="176" fontId="21" fillId="2" borderId="22" xfId="22" applyNumberFormat="1" applyFont="1" applyFill="1" applyBorder="1" applyAlignment="1">
      <alignment horizontal="center"/>
      <protection/>
    </xf>
    <xf numFmtId="176" fontId="21" fillId="2" borderId="23" xfId="22" applyNumberFormat="1" applyFont="1" applyFill="1" applyBorder="1" applyAlignment="1">
      <alignment horizontal="center"/>
      <protection/>
    </xf>
    <xf numFmtId="202" fontId="21" fillId="2" borderId="24" xfId="22" applyNumberFormat="1" applyFont="1" applyFill="1" applyBorder="1" applyAlignment="1">
      <alignment horizontal="center"/>
      <protection/>
    </xf>
    <xf numFmtId="202" fontId="21" fillId="2" borderId="23" xfId="22" applyNumberFormat="1" applyFont="1" applyFill="1" applyBorder="1" applyAlignment="1">
      <alignment horizontal="center"/>
      <protection/>
    </xf>
    <xf numFmtId="0" fontId="21" fillId="2" borderId="10" xfId="22" applyFont="1" applyFill="1" applyBorder="1" applyAlignment="1">
      <alignment horizontal="center"/>
      <protection/>
    </xf>
    <xf numFmtId="0" fontId="21" fillId="2" borderId="16" xfId="22" applyFont="1" applyFill="1" applyBorder="1" applyAlignment="1">
      <alignment horizontal="center"/>
      <protection/>
    </xf>
    <xf numFmtId="0" fontId="21" fillId="2" borderId="7" xfId="22" applyFont="1" applyFill="1" applyBorder="1" applyAlignment="1">
      <alignment horizontal="center"/>
      <protection/>
    </xf>
    <xf numFmtId="0" fontId="20" fillId="2" borderId="25" xfId="22" applyFont="1" applyFill="1" applyBorder="1" applyAlignment="1">
      <alignment horizontal="center"/>
      <protection/>
    </xf>
    <xf numFmtId="0" fontId="20" fillId="2" borderId="26" xfId="22" applyFont="1" applyFill="1" applyBorder="1" applyAlignment="1">
      <alignment horizontal="center"/>
      <protection/>
    </xf>
    <xf numFmtId="205" fontId="20" fillId="2" borderId="27" xfId="22" applyNumberFormat="1" applyFont="1" applyFill="1" applyBorder="1" applyAlignment="1">
      <alignment horizontal="center"/>
      <protection/>
    </xf>
    <xf numFmtId="177" fontId="21" fillId="2" borderId="28" xfId="22" applyNumberFormat="1" applyFont="1" applyFill="1" applyBorder="1" applyAlignment="1">
      <alignment horizontal="center"/>
      <protection/>
    </xf>
    <xf numFmtId="1" fontId="21" fillId="2" borderId="26" xfId="22" applyNumberFormat="1" applyFont="1" applyFill="1" applyBorder="1" applyAlignment="1">
      <alignment horizontal="center"/>
      <protection/>
    </xf>
    <xf numFmtId="176" fontId="21" fillId="2" borderId="28" xfId="22" applyNumberFormat="1" applyFont="1" applyFill="1" applyBorder="1" applyAlignment="1">
      <alignment horizontal="center"/>
      <protection/>
    </xf>
    <xf numFmtId="176" fontId="21" fillId="2" borderId="29" xfId="22" applyNumberFormat="1" applyFont="1" applyFill="1" applyBorder="1" applyAlignment="1">
      <alignment horizontal="center"/>
      <protection/>
    </xf>
    <xf numFmtId="202" fontId="21" fillId="2" borderId="30" xfId="22" applyNumberFormat="1" applyFont="1" applyFill="1" applyBorder="1" applyAlignment="1">
      <alignment horizontal="center"/>
      <protection/>
    </xf>
    <xf numFmtId="202" fontId="21" fillId="2" borderId="29" xfId="22" applyNumberFormat="1" applyFont="1" applyFill="1" applyBorder="1" applyAlignment="1">
      <alignment horizontal="center"/>
      <protection/>
    </xf>
    <xf numFmtId="0" fontId="21" fillId="2" borderId="0" xfId="22" applyFont="1" applyFill="1" applyBorder="1" applyAlignment="1">
      <alignment horizontal="center"/>
      <protection/>
    </xf>
    <xf numFmtId="176" fontId="20" fillId="3" borderId="11" xfId="22" applyNumberFormat="1" applyFont="1" applyFill="1" applyBorder="1" applyAlignment="1">
      <alignment horizontal="center"/>
      <protection/>
    </xf>
    <xf numFmtId="176" fontId="20" fillId="3" borderId="8" xfId="22" applyNumberFormat="1" applyFont="1" applyFill="1" applyBorder="1" applyAlignment="1">
      <alignment horizontal="center"/>
      <protection/>
    </xf>
    <xf numFmtId="0" fontId="20" fillId="2" borderId="31" xfId="22" applyFont="1" applyFill="1" applyBorder="1" applyAlignment="1">
      <alignment horizontal="center"/>
      <protection/>
    </xf>
    <xf numFmtId="0" fontId="20" fillId="2" borderId="32" xfId="22" applyFont="1" applyFill="1" applyBorder="1" applyAlignment="1">
      <alignment horizontal="center"/>
      <protection/>
    </xf>
    <xf numFmtId="205" fontId="20" fillId="2" borderId="33" xfId="22" applyNumberFormat="1" applyFont="1" applyFill="1" applyBorder="1" applyAlignment="1">
      <alignment horizontal="center"/>
      <protection/>
    </xf>
    <xf numFmtId="177" fontId="21" fillId="2" borderId="34" xfId="22" applyNumberFormat="1" applyFont="1" applyFill="1" applyBorder="1" applyAlignment="1">
      <alignment horizontal="center"/>
      <protection/>
    </xf>
    <xf numFmtId="1" fontId="21" fillId="2" borderId="32" xfId="22" applyNumberFormat="1" applyFont="1" applyFill="1" applyBorder="1" applyAlignment="1">
      <alignment horizontal="center"/>
      <protection/>
    </xf>
    <xf numFmtId="176" fontId="21" fillId="2" borderId="34" xfId="22" applyNumberFormat="1" applyFont="1" applyFill="1" applyBorder="1" applyAlignment="1">
      <alignment horizontal="center"/>
      <protection/>
    </xf>
    <xf numFmtId="176" fontId="21" fillId="2" borderId="35" xfId="22" applyNumberFormat="1" applyFont="1" applyFill="1" applyBorder="1" applyAlignment="1">
      <alignment horizontal="center"/>
      <protection/>
    </xf>
    <xf numFmtId="202" fontId="21" fillId="2" borderId="36" xfId="22" applyNumberFormat="1" applyFont="1" applyFill="1" applyBorder="1" applyAlignment="1">
      <alignment horizontal="center"/>
      <protection/>
    </xf>
    <xf numFmtId="202" fontId="21" fillId="2" borderId="35" xfId="22" applyNumberFormat="1" applyFont="1" applyFill="1" applyBorder="1" applyAlignment="1">
      <alignment horizontal="center"/>
      <protection/>
    </xf>
    <xf numFmtId="0" fontId="21" fillId="2" borderId="5" xfId="22" applyFont="1" applyFill="1" applyBorder="1" applyAlignment="1">
      <alignment horizontal="center"/>
      <protection/>
    </xf>
    <xf numFmtId="0" fontId="21" fillId="2" borderId="26" xfId="22" applyFont="1" applyFill="1" applyBorder="1" applyAlignment="1">
      <alignment horizontal="center"/>
      <protection/>
    </xf>
    <xf numFmtId="0" fontId="21" fillId="2" borderId="34" xfId="22" applyFont="1" applyFill="1" applyBorder="1" applyAlignment="1">
      <alignment horizontal="center"/>
      <protection/>
    </xf>
    <xf numFmtId="0" fontId="20" fillId="2" borderId="37" xfId="22" applyFont="1" applyFill="1" applyBorder="1" applyAlignment="1">
      <alignment horizontal="center"/>
      <protection/>
    </xf>
    <xf numFmtId="0" fontId="20" fillId="2" borderId="38" xfId="22" applyFont="1" applyFill="1" applyBorder="1" applyAlignment="1">
      <alignment horizontal="center"/>
      <protection/>
    </xf>
    <xf numFmtId="205" fontId="20" fillId="2" borderId="39" xfId="22" applyNumberFormat="1" applyFont="1" applyFill="1" applyBorder="1" applyAlignment="1">
      <alignment horizontal="center"/>
      <protection/>
    </xf>
    <xf numFmtId="0" fontId="21" fillId="2" borderId="40" xfId="22" applyFont="1" applyFill="1" applyBorder="1" applyAlignment="1">
      <alignment horizontal="center"/>
      <protection/>
    </xf>
    <xf numFmtId="1" fontId="21" fillId="2" borderId="38" xfId="22" applyNumberFormat="1" applyFont="1" applyFill="1" applyBorder="1" applyAlignment="1">
      <alignment horizontal="center"/>
      <protection/>
    </xf>
    <xf numFmtId="176" fontId="21" fillId="2" borderId="40" xfId="22" applyNumberFormat="1" applyFont="1" applyFill="1" applyBorder="1" applyAlignment="1">
      <alignment horizontal="center"/>
      <protection/>
    </xf>
    <xf numFmtId="176" fontId="21" fillId="2" borderId="41" xfId="22" applyNumberFormat="1" applyFont="1" applyFill="1" applyBorder="1" applyAlignment="1">
      <alignment horizontal="center"/>
      <protection/>
    </xf>
    <xf numFmtId="202" fontId="21" fillId="2" borderId="42" xfId="22" applyNumberFormat="1" applyFont="1" applyFill="1" applyBorder="1" applyAlignment="1">
      <alignment horizontal="center"/>
      <protection/>
    </xf>
    <xf numFmtId="202" fontId="21" fillId="2" borderId="41" xfId="22" applyNumberFormat="1" applyFont="1" applyFill="1" applyBorder="1" applyAlignment="1">
      <alignment horizontal="center"/>
      <protection/>
    </xf>
    <xf numFmtId="0" fontId="21" fillId="2" borderId="14" xfId="22" applyFont="1" applyFill="1" applyBorder="1" applyAlignment="1">
      <alignment horizontal="center"/>
      <protection/>
    </xf>
    <xf numFmtId="0" fontId="17" fillId="2" borderId="14" xfId="22" applyFont="1" applyFill="1" applyBorder="1" applyAlignment="1">
      <alignment horizontal="center"/>
      <protection/>
    </xf>
    <xf numFmtId="205" fontId="20" fillId="2" borderId="43" xfId="22" applyNumberFormat="1" applyFont="1" applyFill="1" applyBorder="1" applyAlignment="1">
      <alignment horizontal="center"/>
      <protection/>
    </xf>
    <xf numFmtId="0" fontId="21" fillId="2" borderId="20" xfId="22" applyFont="1" applyFill="1" applyBorder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0" xfId="22" applyFill="1">
      <alignment/>
      <protection/>
    </xf>
    <xf numFmtId="0" fontId="0" fillId="0" borderId="0" xfId="21">
      <alignment/>
      <protection/>
    </xf>
    <xf numFmtId="0" fontId="24" fillId="0" borderId="0" xfId="0" applyFont="1" applyAlignment="1">
      <alignment horizontal="justify"/>
    </xf>
    <xf numFmtId="0" fontId="25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4" fillId="2" borderId="0" xfId="23" applyFont="1" applyBorder="1">
      <alignment/>
      <protection/>
    </xf>
    <xf numFmtId="0" fontId="1" fillId="2" borderId="0" xfId="23" applyFont="1" applyBorder="1" applyAlignment="1" applyProtection="1">
      <alignment horizontal="left"/>
      <protection/>
    </xf>
    <xf numFmtId="0" fontId="1" fillId="2" borderId="0" xfId="23" applyFont="1" applyBorder="1">
      <alignment/>
      <protection/>
    </xf>
    <xf numFmtId="0" fontId="4" fillId="2" borderId="0" xfId="23" applyFont="1" applyBorder="1" applyProtection="1">
      <alignment/>
      <protection/>
    </xf>
    <xf numFmtId="0" fontId="1" fillId="2" borderId="0" xfId="23" applyFont="1" applyBorder="1" applyAlignment="1" applyProtection="1">
      <alignment/>
      <protection/>
    </xf>
    <xf numFmtId="0" fontId="4" fillId="2" borderId="0" xfId="23" applyFont="1" applyBorder="1" applyAlignment="1" applyProtection="1">
      <alignment horizontal="left"/>
      <protection/>
    </xf>
    <xf numFmtId="0" fontId="4" fillId="2" borderId="0" xfId="23" applyFont="1" applyBorder="1">
      <alignment/>
      <protection/>
    </xf>
    <xf numFmtId="0" fontId="16" fillId="0" borderId="0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29" fillId="2" borderId="0" xfId="23" applyFont="1" applyBorder="1">
      <alignment/>
      <protection/>
    </xf>
    <xf numFmtId="199" fontId="0" fillId="0" borderId="0" xfId="0" applyNumberFormat="1" applyAlignment="1">
      <alignment/>
    </xf>
    <xf numFmtId="0" fontId="13" fillId="0" borderId="46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15" fillId="4" borderId="47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11" fontId="1" fillId="0" borderId="46" xfId="0" applyNumberFormat="1" applyFont="1" applyFill="1" applyBorder="1" applyAlignment="1">
      <alignment/>
    </xf>
    <xf numFmtId="176" fontId="32" fillId="0" borderId="0" xfId="0" applyNumberFormat="1" applyFont="1" applyFill="1" applyBorder="1" applyAlignment="1">
      <alignment horizontal="center"/>
    </xf>
    <xf numFmtId="11" fontId="32" fillId="0" borderId="0" xfId="0" applyNumberFormat="1" applyFont="1" applyFill="1" applyBorder="1" applyAlignment="1">
      <alignment horizontal="center"/>
    </xf>
    <xf numFmtId="177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201" fontId="32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0" fontId="16" fillId="3" borderId="48" xfId="0" applyNumberFormat="1" applyFont="1" applyFill="1" applyBorder="1" applyAlignment="1">
      <alignment/>
    </xf>
    <xf numFmtId="177" fontId="32" fillId="0" borderId="49" xfId="0" applyNumberFormat="1" applyFont="1" applyFill="1" applyBorder="1" applyAlignment="1">
      <alignment horizontal="center"/>
    </xf>
    <xf numFmtId="11" fontId="32" fillId="0" borderId="50" xfId="0" applyNumberFormat="1" applyFont="1" applyFill="1" applyBorder="1" applyAlignment="1">
      <alignment horizontal="center"/>
    </xf>
    <xf numFmtId="11" fontId="3" fillId="2" borderId="51" xfId="23" applyNumberFormat="1" applyFont="1" applyBorder="1" applyAlignment="1">
      <alignment horizontal="center"/>
      <protection/>
    </xf>
    <xf numFmtId="0" fontId="3" fillId="2" borderId="51" xfId="23" applyFont="1" applyBorder="1" applyAlignment="1" applyProtection="1">
      <alignment horizontal="center"/>
      <protection locked="0"/>
    </xf>
    <xf numFmtId="11" fontId="3" fillId="2" borderId="51" xfId="0" applyNumberFormat="1" applyFont="1" applyFill="1" applyBorder="1" applyAlignment="1" applyProtection="1">
      <alignment horizontal="center"/>
      <protection locked="0"/>
    </xf>
    <xf numFmtId="176" fontId="32" fillId="0" borderId="50" xfId="0" applyNumberFormat="1" applyFont="1" applyFill="1" applyBorder="1" applyAlignment="1">
      <alignment horizontal="center"/>
    </xf>
    <xf numFmtId="1" fontId="32" fillId="0" borderId="50" xfId="0" applyNumberFormat="1" applyFont="1" applyFill="1" applyBorder="1" applyAlignment="1">
      <alignment horizontal="center"/>
    </xf>
    <xf numFmtId="201" fontId="32" fillId="0" borderId="52" xfId="0" applyNumberFormat="1" applyFont="1" applyFill="1" applyBorder="1" applyAlignment="1">
      <alignment horizontal="center"/>
    </xf>
    <xf numFmtId="0" fontId="3" fillId="2" borderId="51" xfId="23" applyNumberFormat="1" applyFont="1" applyBorder="1" applyAlignment="1" applyProtection="1">
      <alignment horizontal="center"/>
      <protection locked="0"/>
    </xf>
    <xf numFmtId="0" fontId="3" fillId="2" borderId="51" xfId="23" applyFont="1" applyBorder="1" applyAlignment="1">
      <alignment horizontal="center"/>
      <protection/>
    </xf>
    <xf numFmtId="2" fontId="32" fillId="0" borderId="53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Dialog" xfId="21"/>
    <cellStyle name="Normal_Garnissage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hD\SimonDocs\Simplified%20packed%20bed%20sim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 - Test0712"/>
      <sheetName val="Random bed - Counter flow"/>
      <sheetName val="Loading - Test24405"/>
      <sheetName val="Flooding - Test5013"/>
      <sheetName val="Holdup - Test14313"/>
      <sheetName val="Validity ranges"/>
      <sheetName val="Sherwood"/>
      <sheetName val="packingdata"/>
      <sheetName val="TestDl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4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21.00390625" style="2" customWidth="1"/>
    <col min="2" max="2" width="13.421875" style="2" bestFit="1" customWidth="1"/>
    <col min="3" max="3" width="9.140625" style="2" customWidth="1"/>
    <col min="4" max="4" width="4.421875" style="2" customWidth="1"/>
    <col min="5" max="5" width="13.421875" style="2" customWidth="1"/>
    <col min="6" max="6" width="11.28125" style="2" customWidth="1"/>
    <col min="7" max="7" width="8.28125" style="2" customWidth="1"/>
    <col min="8" max="8" width="12.00390625" style="2" customWidth="1"/>
    <col min="9" max="9" width="11.57421875" style="2" customWidth="1"/>
    <col min="10" max="10" width="13.140625" style="2" customWidth="1"/>
    <col min="11" max="11" width="11.421875" style="2" customWidth="1"/>
    <col min="12" max="16384" width="9.140625" style="2" customWidth="1"/>
  </cols>
  <sheetData>
    <row r="1" ht="14.25" customHeight="1">
      <c r="A1" s="1"/>
    </row>
    <row r="2" spans="1:11" ht="19.5" thickBot="1">
      <c r="A2" s="116" t="s">
        <v>175</v>
      </c>
      <c r="B2" s="126" t="s">
        <v>205</v>
      </c>
      <c r="E2" s="115" t="s">
        <v>191</v>
      </c>
      <c r="G2" s="3"/>
      <c r="H2" s="3"/>
      <c r="I2" s="3"/>
      <c r="J2" s="3"/>
      <c r="K2" s="3"/>
    </row>
    <row r="3" spans="1:8" ht="15">
      <c r="A3" s="117" t="s">
        <v>176</v>
      </c>
      <c r="B3" s="141">
        <v>958.7</v>
      </c>
      <c r="H3" s="5" t="s">
        <v>192</v>
      </c>
    </row>
    <row r="4" spans="1:2" ht="15">
      <c r="A4" s="117" t="s">
        <v>177</v>
      </c>
      <c r="B4" s="142">
        <v>0.001821</v>
      </c>
    </row>
    <row r="5" spans="1:5" ht="15.75">
      <c r="A5" s="117" t="s">
        <v>178</v>
      </c>
      <c r="B5" s="142">
        <v>0.0364</v>
      </c>
      <c r="E5" s="114" t="s">
        <v>193</v>
      </c>
    </row>
    <row r="6" spans="1:8" ht="15">
      <c r="A6" s="117" t="s">
        <v>179</v>
      </c>
      <c r="B6" s="142">
        <v>0.005</v>
      </c>
      <c r="F6" s="5" t="s">
        <v>3</v>
      </c>
      <c r="G6" s="5" t="s">
        <v>4</v>
      </c>
      <c r="H6" s="5" t="s">
        <v>5</v>
      </c>
    </row>
    <row r="7" spans="1:8" ht="15">
      <c r="A7" s="118"/>
      <c r="B7" s="143"/>
      <c r="E7" s="128" t="s">
        <v>194</v>
      </c>
      <c r="F7" s="132">
        <v>3.3652</v>
      </c>
      <c r="G7" s="131">
        <v>0.0017155174146594957</v>
      </c>
      <c r="H7" s="130">
        <f>IF(ug&lt;=F7,IF(ug&gt;=G7,"","Out of ranges"),"Out of ranges")</f>
      </c>
    </row>
    <row r="8" spans="2:8" ht="15">
      <c r="B8" s="144"/>
      <c r="E8" s="128" t="s">
        <v>195</v>
      </c>
      <c r="F8" s="132">
        <v>0.07615751215219312</v>
      </c>
      <c r="G8" s="131">
        <v>0.00018591892715635476</v>
      </c>
      <c r="H8" s="130">
        <f>IF(ul&lt;=F8,IF(ul&gt;=G8,"","Out of ranges"),"Out of ranges")</f>
      </c>
    </row>
    <row r="9" spans="1:8" ht="15">
      <c r="A9" s="119" t="s">
        <v>180</v>
      </c>
      <c r="B9" s="145"/>
      <c r="E9" s="129" t="s">
        <v>196</v>
      </c>
      <c r="F9" s="132">
        <v>0.05</v>
      </c>
      <c r="G9" s="131">
        <v>0.000872</v>
      </c>
      <c r="H9" s="130">
        <f>IF(mul&lt;=F9,IF(mul&gt;=G9,"","Out of ranges"),"Out of ranges")</f>
      </c>
    </row>
    <row r="10" spans="1:8" ht="15.75">
      <c r="A10" s="120" t="s">
        <v>181</v>
      </c>
      <c r="B10" s="142">
        <v>1.77E-05</v>
      </c>
      <c r="E10" s="129" t="s">
        <v>197</v>
      </c>
      <c r="F10" s="132">
        <v>0.487</v>
      </c>
      <c r="G10" s="131">
        <v>0.0241</v>
      </c>
      <c r="H10" s="130">
        <f>IF(sigmal&lt;=F10,IF(sigmal&gt;=G10,"","Out of ranges"),"Out of ranges")</f>
      </c>
    </row>
    <row r="11" spans="1:8" ht="15.75">
      <c r="A11" s="117" t="s">
        <v>182</v>
      </c>
      <c r="B11" s="146">
        <v>1.2843</v>
      </c>
      <c r="E11" s="129" t="s">
        <v>198</v>
      </c>
      <c r="F11" s="132">
        <v>10370</v>
      </c>
      <c r="G11" s="131">
        <v>815.4</v>
      </c>
      <c r="H11" s="130">
        <f>IF(rol&lt;=F11,IF(rol&gt;=G11,"","Out of ranges"),"Out of ranges")</f>
      </c>
    </row>
    <row r="12" spans="1:8" ht="14.25">
      <c r="A12" s="1"/>
      <c r="B12" s="143"/>
      <c r="E12" s="129" t="s">
        <v>199</v>
      </c>
      <c r="F12" s="132">
        <v>0.98</v>
      </c>
      <c r="G12" s="131">
        <v>0.513</v>
      </c>
      <c r="H12" s="130">
        <f>IF(eps&lt;=F12,IF(eps&gt;=G12,"","Out of ranges"),"Out of ranges")</f>
      </c>
    </row>
    <row r="13" spans="1:8" ht="15">
      <c r="A13" s="121" t="s">
        <v>183</v>
      </c>
      <c r="B13" s="144"/>
      <c r="E13" s="128" t="s">
        <v>200</v>
      </c>
      <c r="F13" s="132">
        <v>935</v>
      </c>
      <c r="G13" s="131">
        <v>75</v>
      </c>
      <c r="H13" s="130">
        <f>IF(at&lt;=F13,IF(at&gt;=G13,"","Out of ranges"),"Out of ranges")</f>
      </c>
    </row>
    <row r="14" spans="1:8" ht="15">
      <c r="A14" s="1" t="s">
        <v>184</v>
      </c>
      <c r="B14" s="146">
        <v>0.94</v>
      </c>
      <c r="E14" s="129" t="s">
        <v>201</v>
      </c>
      <c r="F14" s="131">
        <v>0.64</v>
      </c>
      <c r="G14" s="131">
        <v>0.067</v>
      </c>
      <c r="H14" s="130">
        <f>IF(phi&lt;=F14,IF(phi&gt;=G14,"","Out of ranges"),"Out of ranges")</f>
      </c>
    </row>
    <row r="15" spans="1:8" ht="15">
      <c r="A15" s="117" t="s">
        <v>185</v>
      </c>
      <c r="B15" s="147">
        <v>125</v>
      </c>
      <c r="E15" s="128" t="s">
        <v>202</v>
      </c>
      <c r="F15" s="131">
        <v>3.2</v>
      </c>
      <c r="G15" s="131">
        <v>0.3</v>
      </c>
      <c r="H15" s="130">
        <f>IF(z&lt;=F15,IF(z&gt;=G15,"","Out of ranges"),"Out of ranges")</f>
      </c>
    </row>
    <row r="16" spans="1:8" ht="15.75">
      <c r="A16" s="117" t="s">
        <v>186</v>
      </c>
      <c r="B16" s="148">
        <v>0.144</v>
      </c>
      <c r="E16" s="128" t="s">
        <v>203</v>
      </c>
      <c r="F16" s="131">
        <v>1</v>
      </c>
      <c r="G16" s="131">
        <v>0.044</v>
      </c>
      <c r="H16" s="130">
        <f>IF(dc&lt;=F16,IF(dc&gt;=G16,"","Out of ranges"),"Out of ranges")</f>
      </c>
    </row>
    <row r="17" spans="1:8" ht="15">
      <c r="A17" s="117"/>
      <c r="B17" s="149"/>
      <c r="E17" s="129" t="s">
        <v>204</v>
      </c>
      <c r="F17" s="131">
        <v>3.2971E-05</v>
      </c>
      <c r="G17" s="131">
        <v>1.68E-05</v>
      </c>
      <c r="H17" s="130">
        <f>IF(mug&lt;=F17,IF(mug&gt;=G17,"","Out of ranges"),"Out of ranges")</f>
      </c>
    </row>
    <row r="18" spans="1:2" ht="14.25">
      <c r="A18" s="122" t="s">
        <v>187</v>
      </c>
      <c r="B18" s="150"/>
    </row>
    <row r="19" spans="1:6" ht="15">
      <c r="A19" s="118" t="s">
        <v>188</v>
      </c>
      <c r="B19" s="146">
        <v>0.155</v>
      </c>
      <c r="F19" s="2">
        <v>0.06959539230337519</v>
      </c>
    </row>
    <row r="20" spans="1:6" ht="15.75" thickBot="1">
      <c r="A20" s="118" t="s">
        <v>189</v>
      </c>
      <c r="B20" s="151">
        <v>0.3</v>
      </c>
      <c r="F20" s="123">
        <f>IF(G28="","","The correlation may not be valid")</f>
      </c>
    </row>
    <row r="21" spans="6:7" ht="13.5" thickBot="1">
      <c r="F21" s="125" t="s">
        <v>206</v>
      </c>
      <c r="G21" s="124"/>
    </row>
    <row r="22" spans="6:7" ht="13.5" thickBot="1">
      <c r="F22" s="140">
        <v>0.054040032263753035</v>
      </c>
      <c r="G22" s="15"/>
    </row>
    <row r="24" ht="12.75">
      <c r="A24" s="14" t="s">
        <v>207</v>
      </c>
    </row>
    <row r="25" spans="1:2" ht="12.75">
      <c r="A25" s="13" t="s">
        <v>208</v>
      </c>
      <c r="B25" s="111"/>
    </row>
    <row r="26" spans="1:5" ht="12.75">
      <c r="A26" s="14" t="s">
        <v>190</v>
      </c>
      <c r="B26" s="113"/>
      <c r="C26" s="3"/>
      <c r="D26" s="3"/>
      <c r="E26" s="3"/>
    </row>
    <row r="28" spans="7:21" ht="17.25" customHeight="1">
      <c r="G28" s="152">
        <f>CONCATENATE(H7,H8,H9,H10,H11,H12,H13)</f>
      </c>
      <c r="H28" s="6"/>
      <c r="I28" s="6"/>
      <c r="J28" s="7"/>
      <c r="K28" s="8"/>
      <c r="L28" s="153"/>
      <c r="M28" s="9"/>
      <c r="N28" s="8"/>
      <c r="O28" s="8"/>
      <c r="P28" s="9"/>
      <c r="Q28" s="9"/>
      <c r="R28" s="9"/>
      <c r="S28" s="8"/>
      <c r="T28" s="9"/>
      <c r="U28" s="9"/>
    </row>
    <row r="29" spans="7:21" ht="11.25">
      <c r="G29" s="152"/>
      <c r="H29" s="6"/>
      <c r="I29" s="6"/>
      <c r="J29" s="6"/>
      <c r="K29" s="10"/>
      <c r="L29" s="153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5">
      <c r="A30" s="133"/>
      <c r="B30" s="134"/>
      <c r="C30" s="134"/>
      <c r="D30" s="134"/>
      <c r="E30" s="135"/>
      <c r="F30" s="133"/>
      <c r="G30" s="136"/>
      <c r="H30" s="137"/>
      <c r="I30" s="138"/>
      <c r="J30" s="133"/>
      <c r="K30" s="134"/>
      <c r="L30" s="133"/>
      <c r="M30" s="139"/>
      <c r="N30" s="139"/>
      <c r="O30" s="11"/>
      <c r="P30" s="11"/>
      <c r="Q30" s="11"/>
      <c r="R30" s="11"/>
      <c r="S30" s="11"/>
      <c r="T30" s="11"/>
      <c r="U30" s="11"/>
    </row>
    <row r="31" spans="7:21" ht="11.25">
      <c r="G31" s="7"/>
      <c r="H31" s="7"/>
      <c r="I31" s="7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4:21" ht="12.75">
      <c r="D32" s="112"/>
      <c r="G32" s="7"/>
      <c r="H32" s="7"/>
      <c r="I32" s="7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7:21" ht="11.25">
      <c r="G33" s="7"/>
      <c r="H33" s="7"/>
      <c r="I33" s="7"/>
      <c r="J33" s="1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7:21" ht="11.25">
      <c r="G34" s="7"/>
      <c r="H34" s="7"/>
      <c r="I34" s="7"/>
      <c r="J34" s="1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</sheetData>
  <mergeCells count="2">
    <mergeCell ref="G28:G29"/>
    <mergeCell ref="L28:L29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7"/>
  <sheetViews>
    <sheetView workbookViewId="0" topLeftCell="A34">
      <selection activeCell="D61" sqref="D61"/>
    </sheetView>
  </sheetViews>
  <sheetFormatPr defaultColWidth="11.421875" defaultRowHeight="12.75"/>
  <cols>
    <col min="1" max="2" width="10.57421875" style="0" bestFit="1" customWidth="1"/>
    <col min="3" max="5" width="10.7109375" style="0" bestFit="1" customWidth="1"/>
    <col min="6" max="7" width="10.57421875" style="0" bestFit="1" customWidth="1"/>
    <col min="8" max="8" width="10.00390625" style="0" bestFit="1" customWidth="1"/>
    <col min="9" max="16384" width="9.140625" style="0" customWidth="1"/>
  </cols>
  <sheetData>
    <row r="1" ht="12.75">
      <c r="A1">
        <v>11</v>
      </c>
    </row>
    <row r="2" ht="12.75">
      <c r="A2">
        <v>5</v>
      </c>
    </row>
    <row r="3" ht="12.75">
      <c r="A3">
        <v>1</v>
      </c>
    </row>
    <row r="4" ht="12.75">
      <c r="A4">
        <v>0.52701088024221</v>
      </c>
    </row>
    <row r="5" ht="12.75">
      <c r="A5">
        <v>-2.76560497391682</v>
      </c>
    </row>
    <row r="6" ht="12.75">
      <c r="A6">
        <v>1</v>
      </c>
    </row>
    <row r="7" ht="12.75">
      <c r="A7">
        <v>-1.11828725241376</v>
      </c>
    </row>
    <row r="8" ht="12.75">
      <c r="A8">
        <v>-3.73067622520766</v>
      </c>
    </row>
    <row r="9" ht="12.75">
      <c r="A9">
        <v>1</v>
      </c>
    </row>
    <row r="10" ht="12.75">
      <c r="A10">
        <v>0.05</v>
      </c>
    </row>
    <row r="11" ht="12.75">
      <c r="A11" s="4">
        <v>0.000872</v>
      </c>
    </row>
    <row r="12" ht="12.75">
      <c r="A12">
        <v>0</v>
      </c>
    </row>
    <row r="13" ht="12.75">
      <c r="A13">
        <v>0.487</v>
      </c>
    </row>
    <row r="14" ht="12.75">
      <c r="A14">
        <v>0.0241</v>
      </c>
    </row>
    <row r="15" ht="12.75">
      <c r="A15">
        <v>0</v>
      </c>
    </row>
    <row r="16" ht="12.75">
      <c r="A16">
        <v>10370</v>
      </c>
    </row>
    <row r="17" ht="12.75">
      <c r="A17">
        <v>815.4</v>
      </c>
    </row>
    <row r="18" ht="12.75">
      <c r="A18">
        <v>0</v>
      </c>
    </row>
    <row r="19" ht="12.75">
      <c r="A19">
        <v>0.98</v>
      </c>
    </row>
    <row r="20" ht="12.75">
      <c r="A20">
        <v>0.513</v>
      </c>
    </row>
    <row r="21" ht="12.75">
      <c r="A21">
        <v>0</v>
      </c>
    </row>
    <row r="22" ht="12.75">
      <c r="A22">
        <v>935</v>
      </c>
    </row>
    <row r="23" ht="12.75">
      <c r="A23">
        <v>75</v>
      </c>
    </row>
    <row r="24" ht="12.75">
      <c r="A24">
        <v>0</v>
      </c>
    </row>
    <row r="25" ht="12.75">
      <c r="A25">
        <v>0.64</v>
      </c>
    </row>
    <row r="26" ht="12.75">
      <c r="A26">
        <v>0.067</v>
      </c>
    </row>
    <row r="27" ht="12.75">
      <c r="A27">
        <v>0</v>
      </c>
    </row>
    <row r="28" ht="12.75">
      <c r="A28">
        <v>3.2</v>
      </c>
    </row>
    <row r="29" ht="12.75">
      <c r="A29">
        <v>0.3</v>
      </c>
    </row>
    <row r="30" ht="12.75">
      <c r="A30">
        <v>0</v>
      </c>
    </row>
    <row r="31" ht="12.75">
      <c r="A31">
        <v>1</v>
      </c>
    </row>
    <row r="32" ht="12.75">
      <c r="A32">
        <v>0.044</v>
      </c>
    </row>
    <row r="33" ht="12.75">
      <c r="A33">
        <v>0</v>
      </c>
    </row>
    <row r="34" ht="12.75">
      <c r="A34" s="4">
        <v>3.2971E-05</v>
      </c>
    </row>
    <row r="35" ht="12.75">
      <c r="A35" s="4">
        <v>1.68E-05</v>
      </c>
    </row>
    <row r="36" ht="12.75">
      <c r="A36">
        <v>0</v>
      </c>
    </row>
    <row r="37" ht="12.75">
      <c r="A37">
        <v>-0.282379418772096</v>
      </c>
    </row>
    <row r="38" ht="12.75">
      <c r="A38">
        <v>-2.27131352162983</v>
      </c>
    </row>
    <row r="39" ht="12.75">
      <c r="A39">
        <v>1</v>
      </c>
    </row>
    <row r="40" spans="1:5" ht="12.75">
      <c r="A40" s="127">
        <v>4.39397255806246</v>
      </c>
      <c r="B40" s="127">
        <v>0.144450521528878</v>
      </c>
      <c r="C40" s="127">
        <v>2.35287950852777E-06</v>
      </c>
      <c r="D40" s="127">
        <v>-0.000163809069361392</v>
      </c>
      <c r="E40" s="127">
        <v>-0.489254447345935</v>
      </c>
    </row>
    <row r="41" spans="1:5" ht="12.75">
      <c r="A41" s="127">
        <v>4.1043034202172E-07</v>
      </c>
      <c r="B41" s="127">
        <v>1.60800482035126</v>
      </c>
      <c r="C41" s="127">
        <v>0.000146232586865431</v>
      </c>
      <c r="D41" s="127">
        <v>-3.66708681489134</v>
      </c>
      <c r="E41" s="127">
        <v>-5.69807605999587</v>
      </c>
    </row>
    <row r="42" spans="1:5" ht="12.75">
      <c r="A42" s="127">
        <v>0.0144262898682021</v>
      </c>
      <c r="B42" s="127">
        <v>1.03061961176317</v>
      </c>
      <c r="C42" s="127">
        <v>0.000159449254700199</v>
      </c>
      <c r="D42" s="127">
        <v>-0.365254896440014</v>
      </c>
      <c r="E42" s="127">
        <v>-4.75991329415123</v>
      </c>
    </row>
    <row r="43" spans="1:5" ht="12.75">
      <c r="A43" s="127">
        <v>1.48213257884164E-05</v>
      </c>
      <c r="B43" s="127">
        <v>0.000188476379201382</v>
      </c>
      <c r="C43" s="127">
        <v>0.537673707943897</v>
      </c>
      <c r="D43" s="127">
        <v>-2.25009245925812</v>
      </c>
      <c r="E43" s="127">
        <v>-0.00381265057637299</v>
      </c>
    </row>
    <row r="44" spans="1:5" ht="12.75">
      <c r="A44" s="127">
        <v>-8.72723679098098</v>
      </c>
      <c r="B44" s="127">
        <v>-2.12819819728579</v>
      </c>
      <c r="C44" s="127">
        <v>-0.00544019779776833</v>
      </c>
      <c r="D44" s="127">
        <v>0.000394147055636713</v>
      </c>
      <c r="E44" s="127">
        <v>3.38178412870179</v>
      </c>
    </row>
    <row r="45" spans="1:5" ht="12.75">
      <c r="A45" s="127">
        <v>-0.672412598224626</v>
      </c>
      <c r="B45" s="127">
        <v>0.675153813866082</v>
      </c>
      <c r="C45" s="127">
        <v>-3.02581364519138</v>
      </c>
      <c r="D45" s="127">
        <v>0.278573422772975</v>
      </c>
      <c r="E45" s="127">
        <v>0.974042719794527</v>
      </c>
    </row>
    <row r="46" spans="1:5" ht="12.75">
      <c r="A46" s="127">
        <v>9.12824927295043E-07</v>
      </c>
      <c r="B46" s="127">
        <v>1.23698892360291</v>
      </c>
      <c r="C46" s="127">
        <v>7.31669717789727</v>
      </c>
      <c r="D46" s="127">
        <v>-1.06052509098357</v>
      </c>
      <c r="E46" s="127">
        <v>-9.53805355902911</v>
      </c>
    </row>
    <row r="47" spans="1:5" ht="12.75">
      <c r="A47" s="127">
        <v>-3.48121633117729</v>
      </c>
      <c r="B47" s="127">
        <v>2.53861637651253</v>
      </c>
      <c r="C47" s="127">
        <v>4.1824101897872</v>
      </c>
      <c r="D47" s="127">
        <v>1.94797273579196</v>
      </c>
      <c r="E47" s="127">
        <v>3.48313548769667</v>
      </c>
    </row>
    <row r="48" spans="1:5" ht="12.75">
      <c r="A48" s="127">
        <v>-4.26799940712918</v>
      </c>
      <c r="B48" s="127">
        <v>-2.60159277452835</v>
      </c>
      <c r="C48" s="127">
        <v>9.40341085830736</v>
      </c>
      <c r="D48" s="127">
        <v>-3.31878519514011</v>
      </c>
      <c r="E48" s="127">
        <v>0.162234030742422</v>
      </c>
    </row>
    <row r="49" spans="1:5" ht="12.75">
      <c r="A49" s="127">
        <v>2.74976303570569</v>
      </c>
      <c r="B49" s="127">
        <v>-0.381705044699904</v>
      </c>
      <c r="C49" s="127">
        <v>7.48419778462098</v>
      </c>
      <c r="D49" s="127">
        <v>1.67711623945246</v>
      </c>
      <c r="E49" s="127">
        <v>-0.459560479363049</v>
      </c>
    </row>
    <row r="50" spans="1:5" ht="12.75">
      <c r="A50" s="127">
        <v>-5.13011818508165</v>
      </c>
      <c r="B50" s="127">
        <v>6.03339718816428</v>
      </c>
      <c r="C50" s="127">
        <v>-1.742665843586</v>
      </c>
      <c r="D50" s="127">
        <v>1.08458781974648</v>
      </c>
      <c r="E50" s="127">
        <v>-12.4870613336376</v>
      </c>
    </row>
    <row r="51" spans="1:5" ht="12.75">
      <c r="A51" s="127">
        <v>-4.35583270426095</v>
      </c>
      <c r="B51" s="127">
        <v>-1.76829461393041</v>
      </c>
      <c r="C51" s="127">
        <v>-2.90058264681702</v>
      </c>
      <c r="D51" s="127">
        <v>3.33143521416225</v>
      </c>
      <c r="E51" s="127">
        <v>-0.703795142674347</v>
      </c>
    </row>
    <row r="52" spans="1:5" ht="12.75">
      <c r="A52" s="127">
        <v>9.58070634749263</v>
      </c>
      <c r="B52" s="127"/>
      <c r="C52" s="127"/>
      <c r="D52" s="127"/>
      <c r="E52" s="127"/>
    </row>
    <row r="53" spans="1:5" ht="12.75">
      <c r="A53" s="127">
        <v>2.9795542821715</v>
      </c>
      <c r="B53" s="127"/>
      <c r="C53" s="127"/>
      <c r="D53" s="127"/>
      <c r="E53" s="127"/>
    </row>
    <row r="54" spans="1:5" ht="12.75">
      <c r="A54" s="127">
        <v>1.39389724919517</v>
      </c>
      <c r="B54" s="127"/>
      <c r="C54" s="127"/>
      <c r="D54" s="127"/>
      <c r="E54" s="127"/>
    </row>
    <row r="55" spans="1:5" ht="12.75">
      <c r="A55" s="127">
        <v>-3.11674161727751</v>
      </c>
      <c r="B55" s="127"/>
      <c r="C55" s="127"/>
      <c r="D55" s="127"/>
      <c r="E55" s="127"/>
    </row>
    <row r="56" spans="1:8" ht="12.75">
      <c r="A56" s="127">
        <v>-5.63747210474509</v>
      </c>
      <c r="B56" s="127"/>
      <c r="C56" s="127"/>
      <c r="D56" s="127"/>
      <c r="E56" s="127"/>
      <c r="F56" s="127"/>
      <c r="G56" s="127"/>
      <c r="H56" s="127"/>
    </row>
    <row r="57" spans="1:5" ht="12.75">
      <c r="A57" s="127">
        <v>-0.561823652019398</v>
      </c>
      <c r="B57" s="127"/>
      <c r="C57" s="127"/>
      <c r="D57" s="127"/>
      <c r="E57" s="127"/>
    </row>
  </sheetData>
  <sheetProtection password="E232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2:I170"/>
  <sheetViews>
    <sheetView zoomScale="50" zoomScaleNormal="50" workbookViewId="0" topLeftCell="A29">
      <selection activeCell="K63" sqref="K63"/>
    </sheetView>
  </sheetViews>
  <sheetFormatPr defaultColWidth="11.421875" defaultRowHeight="12.75"/>
  <cols>
    <col min="1" max="1" width="57.8515625" style="108" customWidth="1"/>
    <col min="2" max="2" width="15.7109375" style="108" customWidth="1"/>
    <col min="3" max="3" width="18.00390625" style="108" customWidth="1"/>
    <col min="4" max="4" width="20.421875" style="108" customWidth="1"/>
    <col min="5" max="5" width="39.140625" style="108" customWidth="1"/>
    <col min="6" max="9" width="20.7109375" style="108" customWidth="1"/>
    <col min="10" max="75" width="11.421875" style="109" customWidth="1"/>
    <col min="76" max="16384" width="11.421875" style="18" customWidth="1"/>
  </cols>
  <sheetData>
    <row r="2" spans="1:9" ht="12.75">
      <c r="A2" s="16"/>
      <c r="B2" s="16"/>
      <c r="C2" s="16"/>
      <c r="D2" s="17"/>
      <c r="E2" s="16"/>
      <c r="F2" s="16"/>
      <c r="G2" s="16"/>
      <c r="H2" s="16"/>
      <c r="I2" s="16"/>
    </row>
    <row r="3" spans="1:9" ht="26.25">
      <c r="A3" s="19"/>
      <c r="B3" s="20"/>
      <c r="C3" s="20"/>
      <c r="D3" s="17"/>
      <c r="E3" s="16"/>
      <c r="F3" s="16"/>
      <c r="G3" s="16"/>
      <c r="H3" s="16"/>
      <c r="I3" s="16"/>
    </row>
    <row r="4" spans="1:9" ht="20.25">
      <c r="A4" s="21"/>
      <c r="B4" s="22"/>
      <c r="C4" s="23"/>
      <c r="D4" s="17"/>
      <c r="E4" s="16"/>
      <c r="F4" s="16"/>
      <c r="G4" s="16"/>
      <c r="H4" s="16"/>
      <c r="I4" s="16"/>
    </row>
    <row r="5" spans="1:9" ht="13.5" thickBot="1">
      <c r="A5" s="24"/>
      <c r="B5" s="25"/>
      <c r="C5" s="26"/>
      <c r="D5" s="27" t="s">
        <v>0</v>
      </c>
      <c r="E5" s="28"/>
      <c r="F5" s="29" t="s">
        <v>1</v>
      </c>
      <c r="G5" s="30" t="s">
        <v>1</v>
      </c>
      <c r="H5" s="31" t="s">
        <v>2</v>
      </c>
      <c r="I5" s="30" t="s">
        <v>2</v>
      </c>
    </row>
    <row r="6" spans="1:9" ht="16.5" thickTop="1">
      <c r="A6" s="32" t="s">
        <v>6</v>
      </c>
      <c r="B6" s="33"/>
      <c r="C6" s="34">
        <v>0.5</v>
      </c>
      <c r="D6" s="35">
        <v>12.7</v>
      </c>
      <c r="E6" s="36">
        <v>509.8333333333333</v>
      </c>
      <c r="F6" s="37">
        <v>0.6439999999999999</v>
      </c>
      <c r="G6" s="38">
        <v>0.44</v>
      </c>
      <c r="H6" s="39">
        <v>0.03</v>
      </c>
      <c r="I6" s="40">
        <v>0.003</v>
      </c>
    </row>
    <row r="7" spans="1:9" ht="15.75">
      <c r="A7" s="32" t="s">
        <v>7</v>
      </c>
      <c r="B7" s="33"/>
      <c r="C7" s="34">
        <v>0.751968503937008</v>
      </c>
      <c r="D7" s="35">
        <v>19.1</v>
      </c>
      <c r="E7" s="36">
        <v>280</v>
      </c>
      <c r="F7" s="37">
        <v>0.66</v>
      </c>
      <c r="G7" s="38">
        <v>0.42</v>
      </c>
      <c r="H7" s="39">
        <v>0.04</v>
      </c>
      <c r="I7" s="40">
        <v>0.003</v>
      </c>
    </row>
    <row r="8" spans="1:9" ht="15.75">
      <c r="A8" s="32" t="s">
        <v>8</v>
      </c>
      <c r="B8" s="33"/>
      <c r="C8" s="34">
        <v>1</v>
      </c>
      <c r="D8" s="35">
        <v>25.4</v>
      </c>
      <c r="E8" s="36">
        <v>256.875</v>
      </c>
      <c r="F8" s="37">
        <v>0.685</v>
      </c>
      <c r="G8" s="38">
        <v>0.41</v>
      </c>
      <c r="H8" s="39">
        <v>0.04</v>
      </c>
      <c r="I8" s="40">
        <v>0.004</v>
      </c>
    </row>
    <row r="9" spans="1:9" ht="15.75">
      <c r="A9" s="32" t="s">
        <v>9</v>
      </c>
      <c r="B9" s="33"/>
      <c r="C9" s="34">
        <v>1.5</v>
      </c>
      <c r="D9" s="35">
        <v>38.1</v>
      </c>
      <c r="E9" s="36">
        <v>160.5</v>
      </c>
      <c r="F9" s="37">
        <v>0.715</v>
      </c>
      <c r="G9" s="38">
        <v>0.405</v>
      </c>
      <c r="H9" s="39">
        <v>0.05</v>
      </c>
      <c r="I9" s="40">
        <v>0.004</v>
      </c>
    </row>
    <row r="10" spans="1:9" ht="16.5" thickBot="1">
      <c r="A10" s="41" t="s">
        <v>10</v>
      </c>
      <c r="B10" s="42"/>
      <c r="C10" s="43">
        <v>2</v>
      </c>
      <c r="D10" s="44">
        <v>50.8</v>
      </c>
      <c r="E10" s="45">
        <v>110.33333333333333</v>
      </c>
      <c r="F10" s="46">
        <v>0.73</v>
      </c>
      <c r="G10" s="47">
        <v>0.39</v>
      </c>
      <c r="H10" s="48">
        <v>0.06</v>
      </c>
      <c r="I10" s="49">
        <v>0.004</v>
      </c>
    </row>
    <row r="11" spans="1:9" ht="16.5" thickTop="1">
      <c r="A11" s="32" t="s">
        <v>11</v>
      </c>
      <c r="B11" s="33" t="s">
        <v>12</v>
      </c>
      <c r="C11" s="34">
        <v>1</v>
      </c>
      <c r="D11" s="35">
        <v>25.4</v>
      </c>
      <c r="E11" s="36">
        <v>220</v>
      </c>
      <c r="F11" s="37">
        <v>0.947</v>
      </c>
      <c r="G11" s="38">
        <v>0.11035741550465855</v>
      </c>
      <c r="H11" s="39">
        <v>0.05</v>
      </c>
      <c r="I11" s="40">
        <v>0.004</v>
      </c>
    </row>
    <row r="12" spans="1:9" ht="15.75">
      <c r="A12" s="32" t="s">
        <v>13</v>
      </c>
      <c r="B12" s="33"/>
      <c r="C12" s="34">
        <v>1.3779527559055118</v>
      </c>
      <c r="D12" s="35">
        <v>35</v>
      </c>
      <c r="E12" s="36">
        <v>155</v>
      </c>
      <c r="F12" s="37">
        <v>0.9584999999999999</v>
      </c>
      <c r="G12" s="38">
        <v>0.09871348259696033</v>
      </c>
      <c r="H12" s="39">
        <v>0.05</v>
      </c>
      <c r="I12" s="40">
        <v>0.004</v>
      </c>
    </row>
    <row r="13" spans="1:9" ht="15.75">
      <c r="A13" s="50" t="s">
        <v>14</v>
      </c>
      <c r="B13" s="51"/>
      <c r="C13" s="52">
        <v>2</v>
      </c>
      <c r="D13" s="53">
        <v>50.8</v>
      </c>
      <c r="E13" s="54">
        <v>115.5</v>
      </c>
      <c r="F13" s="55">
        <v>0.9655</v>
      </c>
      <c r="G13" s="56">
        <v>0.08258429670835118</v>
      </c>
      <c r="H13" s="57">
        <v>0.06</v>
      </c>
      <c r="I13" s="58">
        <v>0.004</v>
      </c>
    </row>
    <row r="14" spans="1:9" ht="16.5" thickBot="1">
      <c r="A14" s="59" t="s">
        <v>15</v>
      </c>
      <c r="B14" s="60" t="s">
        <v>16</v>
      </c>
      <c r="C14" s="61">
        <v>2</v>
      </c>
      <c r="D14" s="62">
        <v>50.8</v>
      </c>
      <c r="E14" s="63">
        <v>100</v>
      </c>
      <c r="F14" s="64">
        <v>0.972</v>
      </c>
      <c r="G14" s="65">
        <v>0.07019039413116475</v>
      </c>
      <c r="H14" s="66">
        <v>0.06</v>
      </c>
      <c r="I14" s="67">
        <v>0.004</v>
      </c>
    </row>
    <row r="15" spans="1:9" ht="16.5" thickTop="1">
      <c r="A15" s="32" t="s">
        <v>17</v>
      </c>
      <c r="B15" s="33" t="s">
        <v>12</v>
      </c>
      <c r="C15" s="34">
        <v>0.5</v>
      </c>
      <c r="D15" s="68">
        <v>12.7</v>
      </c>
      <c r="E15" s="36">
        <v>356</v>
      </c>
      <c r="F15" s="37">
        <v>0.952</v>
      </c>
      <c r="G15" s="38">
        <v>0.19</v>
      </c>
      <c r="H15" s="39">
        <v>0.04</v>
      </c>
      <c r="I15" s="40">
        <v>0.003</v>
      </c>
    </row>
    <row r="16" spans="1:9" ht="15.75">
      <c r="A16" s="32" t="s">
        <v>18</v>
      </c>
      <c r="B16" s="33"/>
      <c r="C16" s="34">
        <v>1</v>
      </c>
      <c r="D16" s="68">
        <v>25.4</v>
      </c>
      <c r="E16" s="36">
        <v>235.4</v>
      </c>
      <c r="F16" s="37">
        <v>0.9623999999999999</v>
      </c>
      <c r="G16" s="38">
        <v>0.18</v>
      </c>
      <c r="H16" s="39">
        <v>0.05</v>
      </c>
      <c r="I16" s="40">
        <v>0.004</v>
      </c>
    </row>
    <row r="17" spans="1:9" ht="15.75">
      <c r="A17" s="32" t="s">
        <v>19</v>
      </c>
      <c r="B17" s="33"/>
      <c r="C17" s="34">
        <v>2</v>
      </c>
      <c r="D17" s="68">
        <v>50.8</v>
      </c>
      <c r="E17" s="36">
        <v>154.66666666666666</v>
      </c>
      <c r="F17" s="37">
        <v>0.9693333333333333</v>
      </c>
      <c r="G17" s="38">
        <v>0.17244486831953357</v>
      </c>
      <c r="H17" s="39">
        <v>0.06</v>
      </c>
      <c r="I17" s="40">
        <v>0.004</v>
      </c>
    </row>
    <row r="18" spans="1:9" ht="15.75">
      <c r="A18" s="50" t="s">
        <v>20</v>
      </c>
      <c r="B18" s="51"/>
      <c r="C18" s="52">
        <v>3</v>
      </c>
      <c r="D18" s="69">
        <v>76.2</v>
      </c>
      <c r="E18" s="54">
        <v>105</v>
      </c>
      <c r="F18" s="55">
        <v>0.97</v>
      </c>
      <c r="G18" s="56">
        <v>0.15094163382431908</v>
      </c>
      <c r="H18" s="57">
        <v>0.08</v>
      </c>
      <c r="I18" s="58">
        <v>0.005</v>
      </c>
    </row>
    <row r="19" spans="1:9" ht="15.75">
      <c r="A19" s="32" t="s">
        <v>21</v>
      </c>
      <c r="B19" s="33" t="s">
        <v>16</v>
      </c>
      <c r="C19" s="34">
        <v>1</v>
      </c>
      <c r="D19" s="68">
        <v>25.4</v>
      </c>
      <c r="E19" s="36">
        <v>212</v>
      </c>
      <c r="F19" s="37">
        <v>0.92</v>
      </c>
      <c r="G19" s="38">
        <v>0.21991301535200977</v>
      </c>
      <c r="H19" s="39">
        <v>0.05</v>
      </c>
      <c r="I19" s="40">
        <v>0.004</v>
      </c>
    </row>
    <row r="20" spans="1:9" ht="15.75">
      <c r="A20" s="32" t="s">
        <v>22</v>
      </c>
      <c r="B20" s="33"/>
      <c r="C20" s="34">
        <v>2</v>
      </c>
      <c r="D20" s="68">
        <v>50.8</v>
      </c>
      <c r="E20" s="36">
        <v>118</v>
      </c>
      <c r="F20" s="37">
        <v>0.93</v>
      </c>
      <c r="G20" s="38">
        <v>0.20353892670576682</v>
      </c>
      <c r="H20" s="39">
        <v>0.07</v>
      </c>
      <c r="I20" s="40">
        <v>0.004</v>
      </c>
    </row>
    <row r="21" spans="1:9" ht="16.5" thickBot="1">
      <c r="A21" s="41" t="s">
        <v>23</v>
      </c>
      <c r="B21" s="42"/>
      <c r="C21" s="43">
        <v>3</v>
      </c>
      <c r="D21" s="70">
        <v>76.2</v>
      </c>
      <c r="E21" s="45">
        <v>79</v>
      </c>
      <c r="F21" s="46">
        <v>0.94</v>
      </c>
      <c r="G21" s="47">
        <v>0.17946945616153842</v>
      </c>
      <c r="H21" s="48">
        <v>0.08</v>
      </c>
      <c r="I21" s="49">
        <v>0.005</v>
      </c>
    </row>
    <row r="22" spans="1:9" ht="17.25" thickBot="1" thickTop="1">
      <c r="A22" s="71" t="s">
        <v>24</v>
      </c>
      <c r="B22" s="72" t="s">
        <v>12</v>
      </c>
      <c r="C22" s="73">
        <v>1.1811023622047245</v>
      </c>
      <c r="D22" s="74">
        <v>30</v>
      </c>
      <c r="E22" s="75">
        <v>172.25</v>
      </c>
      <c r="F22" s="76">
        <v>0.96675</v>
      </c>
      <c r="G22" s="77">
        <v>0.09111094907770154</v>
      </c>
      <c r="H22" s="78">
        <v>0.04</v>
      </c>
      <c r="I22" s="79">
        <v>0.004</v>
      </c>
    </row>
    <row r="23" spans="1:9" ht="16.5" thickTop="1">
      <c r="A23" s="32" t="s">
        <v>25</v>
      </c>
      <c r="B23" s="33" t="s">
        <v>26</v>
      </c>
      <c r="C23" s="34">
        <v>0.7874015748031497</v>
      </c>
      <c r="D23" s="35">
        <v>20</v>
      </c>
      <c r="E23" s="36">
        <v>279.5</v>
      </c>
      <c r="F23" s="37">
        <v>0.7625</v>
      </c>
      <c r="G23" s="38">
        <v>0.3251243596933977</v>
      </c>
      <c r="H23" s="39">
        <v>0.04</v>
      </c>
      <c r="I23" s="40">
        <v>0.003</v>
      </c>
    </row>
    <row r="24" spans="1:9" ht="15.75">
      <c r="A24" s="32" t="s">
        <v>27</v>
      </c>
      <c r="B24" s="33"/>
      <c r="C24" s="34">
        <v>1.5</v>
      </c>
      <c r="D24" s="68">
        <v>38.1</v>
      </c>
      <c r="E24" s="36">
        <v>111</v>
      </c>
      <c r="F24" s="37">
        <v>0.788</v>
      </c>
      <c r="G24" s="38">
        <v>0.35455998633885477</v>
      </c>
      <c r="H24" s="39">
        <v>0.05</v>
      </c>
      <c r="I24" s="40">
        <v>0.004</v>
      </c>
    </row>
    <row r="25" spans="1:9" ht="15.75">
      <c r="A25" s="32" t="s">
        <v>28</v>
      </c>
      <c r="B25" s="33"/>
      <c r="C25" s="34">
        <v>2</v>
      </c>
      <c r="D25" s="68">
        <v>50.8</v>
      </c>
      <c r="E25" s="36">
        <v>88</v>
      </c>
      <c r="F25" s="37">
        <v>0.8130000000000001</v>
      </c>
      <c r="G25" s="38">
        <v>0.30812065839526115</v>
      </c>
      <c r="H25" s="39">
        <v>0.06</v>
      </c>
      <c r="I25" s="40">
        <v>0.004</v>
      </c>
    </row>
    <row r="26" spans="1:9" ht="15.75">
      <c r="A26" s="50" t="s">
        <v>29</v>
      </c>
      <c r="B26" s="51"/>
      <c r="C26" s="52">
        <v>3</v>
      </c>
      <c r="D26" s="69">
        <v>76.2</v>
      </c>
      <c r="E26" s="54">
        <v>57</v>
      </c>
      <c r="F26" s="55">
        <v>0.86</v>
      </c>
      <c r="G26" s="56">
        <v>0.28820706615966213</v>
      </c>
      <c r="H26" s="57">
        <v>0.07</v>
      </c>
      <c r="I26" s="58">
        <v>0.005</v>
      </c>
    </row>
    <row r="27" spans="1:9" ht="15.75">
      <c r="A27" s="32" t="s">
        <v>30</v>
      </c>
      <c r="B27" s="33" t="s">
        <v>16</v>
      </c>
      <c r="C27" s="34">
        <v>0.6259842519685039</v>
      </c>
      <c r="D27" s="68">
        <v>15.9</v>
      </c>
      <c r="E27" s="36">
        <v>313</v>
      </c>
      <c r="F27" s="37">
        <v>0.91</v>
      </c>
      <c r="G27" s="38">
        <v>0.172</v>
      </c>
      <c r="H27" s="39">
        <v>0.04</v>
      </c>
      <c r="I27" s="40">
        <v>0.003</v>
      </c>
    </row>
    <row r="28" spans="1:9" ht="15.75">
      <c r="A28" s="32" t="s">
        <v>31</v>
      </c>
      <c r="B28" s="33"/>
      <c r="C28" s="34">
        <v>1</v>
      </c>
      <c r="D28" s="68">
        <v>25.4</v>
      </c>
      <c r="E28" s="36">
        <v>214</v>
      </c>
      <c r="F28" s="37">
        <v>0.9193333333333333</v>
      </c>
      <c r="G28" s="38">
        <v>0.149</v>
      </c>
      <c r="H28" s="39">
        <v>0.05</v>
      </c>
      <c r="I28" s="40">
        <v>0.004</v>
      </c>
    </row>
    <row r="29" spans="1:9" ht="15.75">
      <c r="A29" s="32" t="s">
        <v>32</v>
      </c>
      <c r="B29" s="33"/>
      <c r="C29" s="34">
        <v>1.5</v>
      </c>
      <c r="D29" s="68">
        <v>38.1</v>
      </c>
      <c r="E29" s="36">
        <v>125</v>
      </c>
      <c r="F29" s="37">
        <v>0.94</v>
      </c>
      <c r="G29" s="38">
        <v>0.144</v>
      </c>
      <c r="H29" s="39">
        <v>0.07</v>
      </c>
      <c r="I29" s="40">
        <v>0.004</v>
      </c>
    </row>
    <row r="30" spans="1:9" ht="15.75">
      <c r="A30" s="32" t="s">
        <v>33</v>
      </c>
      <c r="B30" s="33"/>
      <c r="C30" s="34">
        <v>2</v>
      </c>
      <c r="D30" s="68">
        <v>50.8</v>
      </c>
      <c r="E30" s="36">
        <v>110</v>
      </c>
      <c r="F30" s="37">
        <v>0.94</v>
      </c>
      <c r="G30" s="38">
        <v>0.14064401101944615</v>
      </c>
      <c r="H30" s="39">
        <v>0.08</v>
      </c>
      <c r="I30" s="40">
        <v>0.004</v>
      </c>
    </row>
    <row r="31" spans="1:9" ht="15.75">
      <c r="A31" s="50" t="s">
        <v>34</v>
      </c>
      <c r="B31" s="51"/>
      <c r="C31" s="52">
        <v>3.5</v>
      </c>
      <c r="D31" s="69">
        <v>88.9</v>
      </c>
      <c r="E31" s="54">
        <v>65.5</v>
      </c>
      <c r="F31" s="55">
        <v>0.9575</v>
      </c>
      <c r="G31" s="56">
        <v>0.08575368700735096</v>
      </c>
      <c r="H31" s="57">
        <v>0.08</v>
      </c>
      <c r="I31" s="58">
        <v>0.005</v>
      </c>
    </row>
    <row r="32" spans="1:9" ht="15.75">
      <c r="A32" s="32" t="s">
        <v>35</v>
      </c>
      <c r="B32" s="33" t="s">
        <v>12</v>
      </c>
      <c r="C32" s="34">
        <v>1</v>
      </c>
      <c r="D32" s="68">
        <v>25.4</v>
      </c>
      <c r="E32" s="36">
        <v>193.83333333333334</v>
      </c>
      <c r="F32" s="37">
        <v>0.9634999999999999</v>
      </c>
      <c r="G32" s="38">
        <v>0.09304877949942485</v>
      </c>
      <c r="H32" s="39">
        <v>0.04</v>
      </c>
      <c r="I32" s="40">
        <v>0.004</v>
      </c>
    </row>
    <row r="33" spans="1:9" ht="16.5" thickBot="1">
      <c r="A33" s="41" t="s">
        <v>36</v>
      </c>
      <c r="B33" s="42"/>
      <c r="C33" s="43">
        <v>2</v>
      </c>
      <c r="D33" s="70">
        <v>50.8</v>
      </c>
      <c r="E33" s="45">
        <v>95.33333333333333</v>
      </c>
      <c r="F33" s="46">
        <v>0.9766666666666666</v>
      </c>
      <c r="G33" s="47">
        <v>0.071014955520054</v>
      </c>
      <c r="H33" s="48">
        <v>0.05</v>
      </c>
      <c r="I33" s="49">
        <v>0.004</v>
      </c>
    </row>
    <row r="34" spans="1:9" ht="16.5" thickTop="1">
      <c r="A34" s="32" t="s">
        <v>37</v>
      </c>
      <c r="B34" s="33" t="s">
        <v>12</v>
      </c>
      <c r="C34" s="34">
        <v>1</v>
      </c>
      <c r="D34" s="68">
        <v>25.4</v>
      </c>
      <c r="E34" s="36">
        <v>183</v>
      </c>
      <c r="F34" s="37">
        <v>0.961</v>
      </c>
      <c r="G34" s="38">
        <v>0.09443142086245083</v>
      </c>
      <c r="H34" s="39">
        <v>0.05</v>
      </c>
      <c r="I34" s="40">
        <v>0.004</v>
      </c>
    </row>
    <row r="35" spans="1:9" ht="15.75">
      <c r="A35" s="32" t="s">
        <v>38</v>
      </c>
      <c r="B35" s="33"/>
      <c r="C35" s="34">
        <v>1.5</v>
      </c>
      <c r="D35" s="68">
        <v>38.1</v>
      </c>
      <c r="E35" s="36">
        <v>122</v>
      </c>
      <c r="F35" s="37">
        <v>0.965</v>
      </c>
      <c r="G35" s="38">
        <v>0.0895115219119722</v>
      </c>
      <c r="H35" s="39">
        <v>0.06</v>
      </c>
      <c r="I35" s="40">
        <v>0.004</v>
      </c>
    </row>
    <row r="36" spans="1:9" ht="15.75">
      <c r="A36" s="32" t="s">
        <v>39</v>
      </c>
      <c r="B36" s="33"/>
      <c r="C36" s="34">
        <v>2</v>
      </c>
      <c r="D36" s="68">
        <v>50.8</v>
      </c>
      <c r="E36" s="36">
        <v>88</v>
      </c>
      <c r="F36" s="37">
        <v>0.971</v>
      </c>
      <c r="G36" s="38">
        <v>0.08022948891410635</v>
      </c>
      <c r="H36" s="39">
        <v>0.07</v>
      </c>
      <c r="I36" s="40">
        <v>0.004</v>
      </c>
    </row>
    <row r="37" spans="1:9" ht="16.5" thickBot="1">
      <c r="A37" s="41" t="s">
        <v>40</v>
      </c>
      <c r="B37" s="42"/>
      <c r="C37" s="43">
        <v>3</v>
      </c>
      <c r="D37" s="70">
        <v>76.2</v>
      </c>
      <c r="E37" s="45">
        <v>60</v>
      </c>
      <c r="F37" s="46">
        <v>0.973</v>
      </c>
      <c r="G37" s="47">
        <v>0.07488122581830857</v>
      </c>
      <c r="H37" s="48">
        <v>0.08</v>
      </c>
      <c r="I37" s="49">
        <v>0.005</v>
      </c>
    </row>
    <row r="38" spans="1:9" ht="16.5" thickTop="1">
      <c r="A38" s="32" t="s">
        <v>41</v>
      </c>
      <c r="B38" s="33" t="s">
        <v>12</v>
      </c>
      <c r="C38" s="34">
        <v>1</v>
      </c>
      <c r="D38" s="35">
        <v>25.4</v>
      </c>
      <c r="E38" s="36">
        <v>245</v>
      </c>
      <c r="F38" s="37">
        <v>0.967</v>
      </c>
      <c r="G38" s="38">
        <v>0.10978584840095881</v>
      </c>
      <c r="H38" s="39">
        <v>0.05</v>
      </c>
      <c r="I38" s="40">
        <v>0.004</v>
      </c>
    </row>
    <row r="39" spans="1:9" ht="15.75">
      <c r="A39" s="32" t="s">
        <v>42</v>
      </c>
      <c r="B39" s="33"/>
      <c r="C39" s="34">
        <v>1.5</v>
      </c>
      <c r="D39" s="35">
        <v>38.1</v>
      </c>
      <c r="E39" s="36">
        <v>169</v>
      </c>
      <c r="F39" s="37">
        <v>0.973</v>
      </c>
      <c r="G39" s="38">
        <v>0.09294068776625221</v>
      </c>
      <c r="H39" s="39">
        <v>0.05</v>
      </c>
      <c r="I39" s="40">
        <v>0.004</v>
      </c>
    </row>
    <row r="40" spans="1:9" ht="15.75">
      <c r="A40" s="32" t="s">
        <v>43</v>
      </c>
      <c r="B40" s="33"/>
      <c r="C40" s="34">
        <v>2</v>
      </c>
      <c r="D40" s="35">
        <v>50.8</v>
      </c>
      <c r="E40" s="36">
        <v>81</v>
      </c>
      <c r="F40" s="37">
        <v>0.978</v>
      </c>
      <c r="G40" s="38">
        <v>0.112</v>
      </c>
      <c r="H40" s="39">
        <v>0.06</v>
      </c>
      <c r="I40" s="40">
        <v>0.004</v>
      </c>
    </row>
    <row r="41" spans="1:9" ht="16.5" thickBot="1">
      <c r="A41" s="41" t="s">
        <v>44</v>
      </c>
      <c r="B41" s="42"/>
      <c r="C41" s="43">
        <v>3</v>
      </c>
      <c r="D41" s="44">
        <v>76.2</v>
      </c>
      <c r="E41" s="45">
        <v>48</v>
      </c>
      <c r="F41" s="46">
        <v>0.981</v>
      </c>
      <c r="G41" s="47">
        <v>0.1194792844335918</v>
      </c>
      <c r="H41" s="48">
        <v>0.08</v>
      </c>
      <c r="I41" s="49">
        <v>0.005</v>
      </c>
    </row>
    <row r="42" spans="1:9" ht="16.5" thickTop="1">
      <c r="A42" s="32" t="s">
        <v>45</v>
      </c>
      <c r="B42" s="80"/>
      <c r="C42" s="34">
        <v>1</v>
      </c>
      <c r="D42" s="68">
        <v>25.4</v>
      </c>
      <c r="E42" s="36">
        <v>256</v>
      </c>
      <c r="F42" s="37">
        <v>0.7332</v>
      </c>
      <c r="G42" s="38">
        <v>0.334</v>
      </c>
      <c r="H42" s="39">
        <v>0.04</v>
      </c>
      <c r="I42" s="40">
        <v>0.004</v>
      </c>
    </row>
    <row r="43" spans="1:9" ht="15.75">
      <c r="A43" s="32" t="s">
        <v>46</v>
      </c>
      <c r="B43" s="80"/>
      <c r="C43" s="34">
        <v>1.5</v>
      </c>
      <c r="D43" s="68">
        <v>38.1</v>
      </c>
      <c r="E43" s="36">
        <v>195</v>
      </c>
      <c r="F43" s="37">
        <v>0.76</v>
      </c>
      <c r="G43" s="38">
        <v>0.3372290822278502</v>
      </c>
      <c r="H43" s="39">
        <v>0.04</v>
      </c>
      <c r="I43" s="40">
        <v>0.004</v>
      </c>
    </row>
    <row r="44" spans="1:9" ht="16.5" thickBot="1">
      <c r="A44" s="41" t="s">
        <v>47</v>
      </c>
      <c r="B44" s="42"/>
      <c r="C44" s="43">
        <v>1.984251968503937</v>
      </c>
      <c r="D44" s="70">
        <v>50.4</v>
      </c>
      <c r="E44" s="45">
        <v>118</v>
      </c>
      <c r="F44" s="46">
        <v>0.765</v>
      </c>
      <c r="G44" s="47">
        <v>0.3422351369449233</v>
      </c>
      <c r="H44" s="48">
        <v>0.05</v>
      </c>
      <c r="I44" s="49">
        <v>0.004</v>
      </c>
    </row>
    <row r="45" spans="1:9" ht="16.5" thickTop="1">
      <c r="A45" s="32" t="s">
        <v>48</v>
      </c>
      <c r="B45" s="33" t="s">
        <v>16</v>
      </c>
      <c r="C45" s="34">
        <v>1</v>
      </c>
      <c r="D45" s="68">
        <v>25.4</v>
      </c>
      <c r="E45" s="36">
        <v>222.33333333333334</v>
      </c>
      <c r="F45" s="37">
        <v>0.9066666666666667</v>
      </c>
      <c r="G45" s="38">
        <v>0.18025836337692205</v>
      </c>
      <c r="H45" s="39">
        <v>0.05</v>
      </c>
      <c r="I45" s="40">
        <v>0.004</v>
      </c>
    </row>
    <row r="46" spans="1:9" ht="15.75">
      <c r="A46" s="32" t="s">
        <v>49</v>
      </c>
      <c r="B46" s="33"/>
      <c r="C46" s="34">
        <v>1.5</v>
      </c>
      <c r="D46" s="68">
        <v>38.1</v>
      </c>
      <c r="E46" s="36">
        <v>170</v>
      </c>
      <c r="F46" s="37">
        <v>0.91</v>
      </c>
      <c r="G46" s="38">
        <v>0.16924713487133064</v>
      </c>
      <c r="H46" s="39">
        <v>0.06</v>
      </c>
      <c r="I46" s="40">
        <v>0.004</v>
      </c>
    </row>
    <row r="47" spans="1:9" ht="15.75">
      <c r="A47" s="32" t="s">
        <v>50</v>
      </c>
      <c r="B47" s="33"/>
      <c r="C47" s="34">
        <v>2</v>
      </c>
      <c r="D47" s="68">
        <v>50.8</v>
      </c>
      <c r="E47" s="36">
        <v>116</v>
      </c>
      <c r="F47" s="37">
        <v>0.9166666666666666</v>
      </c>
      <c r="G47" s="38">
        <v>0.160305852828573</v>
      </c>
      <c r="H47" s="39">
        <v>0.07</v>
      </c>
      <c r="I47" s="40">
        <v>0.004</v>
      </c>
    </row>
    <row r="48" spans="1:9" ht="16.5" thickBot="1">
      <c r="A48" s="41" t="s">
        <v>51</v>
      </c>
      <c r="B48" s="42"/>
      <c r="C48" s="43">
        <v>3</v>
      </c>
      <c r="D48" s="70">
        <v>76.2</v>
      </c>
      <c r="E48" s="45">
        <v>88</v>
      </c>
      <c r="F48" s="46">
        <v>0.94</v>
      </c>
      <c r="G48" s="47">
        <v>0.09683896710774358</v>
      </c>
      <c r="H48" s="48">
        <v>0.08</v>
      </c>
      <c r="I48" s="49">
        <v>0.005</v>
      </c>
    </row>
    <row r="49" spans="1:9" ht="16.5" thickTop="1">
      <c r="A49" s="32" t="s">
        <v>52</v>
      </c>
      <c r="B49" s="33" t="s">
        <v>16</v>
      </c>
      <c r="C49" s="34">
        <v>1</v>
      </c>
      <c r="D49" s="35">
        <v>25.4</v>
      </c>
      <c r="E49" s="36">
        <v>279</v>
      </c>
      <c r="F49" s="37">
        <v>0.9</v>
      </c>
      <c r="G49" s="81">
        <v>0.2</v>
      </c>
      <c r="H49" s="39">
        <v>0.04</v>
      </c>
      <c r="I49" s="40">
        <v>0.004</v>
      </c>
    </row>
    <row r="50" spans="1:9" ht="15.75">
      <c r="A50" s="32" t="s">
        <v>53</v>
      </c>
      <c r="B50" s="33"/>
      <c r="C50" s="34">
        <f>31.8/25.4</f>
        <v>1.2519685039370079</v>
      </c>
      <c r="D50" s="35">
        <v>31.8</v>
      </c>
      <c r="E50" s="36">
        <v>230</v>
      </c>
      <c r="F50" s="37">
        <v>0.92</v>
      </c>
      <c r="G50" s="81">
        <v>0.19</v>
      </c>
      <c r="H50" s="39">
        <v>0.05</v>
      </c>
      <c r="I50" s="40">
        <v>0.004</v>
      </c>
    </row>
    <row r="51" spans="1:9" ht="15.75">
      <c r="A51" s="32" t="s">
        <v>54</v>
      </c>
      <c r="B51" s="33"/>
      <c r="C51" s="34">
        <v>2</v>
      </c>
      <c r="D51" s="35">
        <v>50.8</v>
      </c>
      <c r="E51" s="36">
        <v>157</v>
      </c>
      <c r="F51" s="37">
        <v>0.93</v>
      </c>
      <c r="G51" s="81">
        <v>0.18</v>
      </c>
      <c r="H51" s="39">
        <v>0.06</v>
      </c>
      <c r="I51" s="40">
        <v>0.004</v>
      </c>
    </row>
    <row r="52" spans="1:9" ht="16.5" thickBot="1">
      <c r="A52" s="41" t="s">
        <v>55</v>
      </c>
      <c r="B52" s="42"/>
      <c r="C52" s="43">
        <f>88.9/25.4</f>
        <v>3.5000000000000004</v>
      </c>
      <c r="D52" s="44">
        <v>88.9</v>
      </c>
      <c r="E52" s="45">
        <v>125</v>
      </c>
      <c r="F52" s="46">
        <v>0.95</v>
      </c>
      <c r="G52" s="82">
        <v>0.15</v>
      </c>
      <c r="H52" s="48">
        <v>0.07</v>
      </c>
      <c r="I52" s="49">
        <v>0.005</v>
      </c>
    </row>
    <row r="53" spans="1:9" ht="16.5" thickTop="1">
      <c r="A53" s="32" t="s">
        <v>56</v>
      </c>
      <c r="B53" s="33" t="s">
        <v>16</v>
      </c>
      <c r="C53" s="34">
        <f>15.9/25.4</f>
        <v>0.6259842519685039</v>
      </c>
      <c r="D53" s="35">
        <v>15.9</v>
      </c>
      <c r="E53" s="36">
        <v>354</v>
      </c>
      <c r="F53" s="37">
        <v>0.86</v>
      </c>
      <c r="G53" s="81">
        <v>0.18</v>
      </c>
      <c r="H53" s="39">
        <v>0.04</v>
      </c>
      <c r="I53" s="40">
        <v>0.003</v>
      </c>
    </row>
    <row r="54" spans="1:9" ht="15.75">
      <c r="A54" s="32" t="s">
        <v>57</v>
      </c>
      <c r="B54" s="33"/>
      <c r="C54" s="34">
        <v>1</v>
      </c>
      <c r="D54" s="35">
        <v>25.4</v>
      </c>
      <c r="E54" s="36">
        <v>210</v>
      </c>
      <c r="F54" s="37">
        <v>0.9</v>
      </c>
      <c r="G54" s="81">
        <v>0.17</v>
      </c>
      <c r="H54" s="39">
        <v>0.05</v>
      </c>
      <c r="I54" s="40">
        <v>0.004</v>
      </c>
    </row>
    <row r="55" spans="1:9" ht="15.75">
      <c r="A55" s="32" t="s">
        <v>58</v>
      </c>
      <c r="B55" s="33"/>
      <c r="C55" s="34">
        <v>1.5</v>
      </c>
      <c r="D55" s="35">
        <v>38.1</v>
      </c>
      <c r="E55" s="36">
        <v>144</v>
      </c>
      <c r="F55" s="37">
        <v>0.91</v>
      </c>
      <c r="G55" s="81">
        <v>0.14</v>
      </c>
      <c r="H55" s="39">
        <v>0.06</v>
      </c>
      <c r="I55" s="40">
        <v>0.004</v>
      </c>
    </row>
    <row r="56" spans="1:9" ht="15.75">
      <c r="A56" s="32" t="s">
        <v>59</v>
      </c>
      <c r="B56" s="33"/>
      <c r="C56" s="34">
        <v>2</v>
      </c>
      <c r="D56" s="35">
        <v>50.8</v>
      </c>
      <c r="E56" s="36">
        <v>108</v>
      </c>
      <c r="F56" s="37">
        <v>0.92</v>
      </c>
      <c r="G56" s="81">
        <v>0.13</v>
      </c>
      <c r="H56" s="39">
        <v>0.07</v>
      </c>
      <c r="I56" s="40">
        <v>0.004</v>
      </c>
    </row>
    <row r="57" spans="1:9" ht="16.5" thickBot="1">
      <c r="A57" s="41" t="s">
        <v>60</v>
      </c>
      <c r="B57" s="42"/>
      <c r="C57" s="43">
        <v>3.5</v>
      </c>
      <c r="D57" s="44">
        <v>88.9</v>
      </c>
      <c r="E57" s="45">
        <v>72</v>
      </c>
      <c r="F57" s="46">
        <v>0.93</v>
      </c>
      <c r="G57" s="82">
        <v>0.12</v>
      </c>
      <c r="H57" s="48">
        <v>0.08</v>
      </c>
      <c r="I57" s="49">
        <v>0.005</v>
      </c>
    </row>
    <row r="58" spans="1:9" ht="16.5" thickTop="1">
      <c r="A58" s="32" t="s">
        <v>61</v>
      </c>
      <c r="B58" s="33" t="s">
        <v>16</v>
      </c>
      <c r="C58" s="34">
        <v>1</v>
      </c>
      <c r="D58" s="35">
        <v>25.4</v>
      </c>
      <c r="E58" s="36">
        <v>197</v>
      </c>
      <c r="F58" s="37">
        <v>0.91</v>
      </c>
      <c r="G58" s="81">
        <v>0.15</v>
      </c>
      <c r="H58" s="39">
        <v>0.05</v>
      </c>
      <c r="I58" s="40">
        <v>0.004</v>
      </c>
    </row>
    <row r="59" spans="1:9" ht="15.75">
      <c r="A59" s="32" t="s">
        <v>62</v>
      </c>
      <c r="B59" s="33"/>
      <c r="C59" s="34">
        <v>2</v>
      </c>
      <c r="D59" s="35">
        <v>50.8</v>
      </c>
      <c r="E59" s="36">
        <v>98</v>
      </c>
      <c r="F59" s="37">
        <v>0.94</v>
      </c>
      <c r="G59" s="81">
        <v>0.11</v>
      </c>
      <c r="H59" s="39">
        <v>0.06</v>
      </c>
      <c r="I59" s="40">
        <v>0.004</v>
      </c>
    </row>
    <row r="60" spans="1:9" ht="16.5" thickBot="1">
      <c r="A60" s="41" t="s">
        <v>63</v>
      </c>
      <c r="B60" s="42"/>
      <c r="C60" s="43">
        <v>3</v>
      </c>
      <c r="D60" s="44">
        <v>76.2</v>
      </c>
      <c r="E60" s="45">
        <v>66</v>
      </c>
      <c r="F60" s="46">
        <v>0.95</v>
      </c>
      <c r="G60" s="82">
        <v>0.095</v>
      </c>
      <c r="H60" s="48">
        <v>0.07</v>
      </c>
      <c r="I60" s="49">
        <v>0.005</v>
      </c>
    </row>
    <row r="61" spans="1:9" ht="16.5" thickTop="1">
      <c r="A61" s="32" t="s">
        <v>64</v>
      </c>
      <c r="B61" s="33" t="s">
        <v>12</v>
      </c>
      <c r="C61" s="34">
        <v>0.6259842519685039</v>
      </c>
      <c r="D61" s="68">
        <v>15.9</v>
      </c>
      <c r="E61" s="36">
        <v>340</v>
      </c>
      <c r="F61" s="37">
        <v>0.93</v>
      </c>
      <c r="G61" s="38">
        <v>0.14359643753942464</v>
      </c>
      <c r="H61" s="39">
        <v>0.04</v>
      </c>
      <c r="I61" s="40">
        <v>0.003</v>
      </c>
    </row>
    <row r="62" spans="1:9" ht="15.75">
      <c r="A62" s="32" t="s">
        <v>65</v>
      </c>
      <c r="B62" s="33"/>
      <c r="C62" s="34">
        <v>1</v>
      </c>
      <c r="D62" s="68">
        <v>25.4</v>
      </c>
      <c r="E62" s="36">
        <v>208</v>
      </c>
      <c r="F62" s="37">
        <v>0.94</v>
      </c>
      <c r="G62" s="38">
        <v>0.1307466608170309</v>
      </c>
      <c r="H62" s="39">
        <v>0.05</v>
      </c>
      <c r="I62" s="40">
        <v>0.004</v>
      </c>
    </row>
    <row r="63" spans="1:9" ht="15.75">
      <c r="A63" s="32" t="s">
        <v>66</v>
      </c>
      <c r="B63" s="33"/>
      <c r="C63" s="34">
        <v>1.5</v>
      </c>
      <c r="D63" s="68">
        <v>38.1</v>
      </c>
      <c r="E63" s="36">
        <v>128</v>
      </c>
      <c r="F63" s="37">
        <v>0.95</v>
      </c>
      <c r="G63" s="38">
        <v>0.12118405153558319</v>
      </c>
      <c r="H63" s="39">
        <v>0.06</v>
      </c>
      <c r="I63" s="40">
        <v>0.004</v>
      </c>
    </row>
    <row r="64" spans="1:9" ht="15.75">
      <c r="A64" s="32" t="s">
        <v>67</v>
      </c>
      <c r="B64" s="33"/>
      <c r="C64" s="34">
        <v>2</v>
      </c>
      <c r="D64" s="68">
        <v>50.8</v>
      </c>
      <c r="E64" s="36">
        <v>102</v>
      </c>
      <c r="F64" s="37">
        <v>0.96</v>
      </c>
      <c r="G64" s="38">
        <v>0.10076453314053081</v>
      </c>
      <c r="H64" s="39">
        <v>0.07</v>
      </c>
      <c r="I64" s="40">
        <v>0.004</v>
      </c>
    </row>
    <row r="65" spans="1:9" ht="15.75">
      <c r="A65" s="50" t="s">
        <v>68</v>
      </c>
      <c r="B65" s="51"/>
      <c r="C65" s="52">
        <v>3.5</v>
      </c>
      <c r="D65" s="69">
        <v>88.9</v>
      </c>
      <c r="E65" s="54">
        <v>65</v>
      </c>
      <c r="F65" s="55">
        <v>0.97</v>
      </c>
      <c r="G65" s="56">
        <v>0.16260638719861456</v>
      </c>
      <c r="H65" s="57">
        <v>0.08</v>
      </c>
      <c r="I65" s="58">
        <v>0.005</v>
      </c>
    </row>
    <row r="66" spans="1:9" ht="15.75">
      <c r="A66" s="32" t="s">
        <v>69</v>
      </c>
      <c r="B66" s="33" t="s">
        <v>16</v>
      </c>
      <c r="C66" s="34">
        <v>0.6259842519685039</v>
      </c>
      <c r="D66" s="68">
        <v>15.9</v>
      </c>
      <c r="E66" s="36">
        <v>341</v>
      </c>
      <c r="F66" s="37">
        <v>0.87</v>
      </c>
      <c r="G66" s="38">
        <v>0.21768570205188378</v>
      </c>
      <c r="H66" s="39">
        <v>0.04</v>
      </c>
      <c r="I66" s="40">
        <v>0.003</v>
      </c>
    </row>
    <row r="67" spans="1:9" ht="15.75">
      <c r="A67" s="32" t="s">
        <v>70</v>
      </c>
      <c r="B67" s="33"/>
      <c r="C67" s="34">
        <v>1</v>
      </c>
      <c r="D67" s="68">
        <v>25.4</v>
      </c>
      <c r="E67" s="36">
        <v>207</v>
      </c>
      <c r="F67" s="37">
        <v>0.9</v>
      </c>
      <c r="G67" s="38">
        <v>0.18640963229985463</v>
      </c>
      <c r="H67" s="39">
        <v>0.05</v>
      </c>
      <c r="I67" s="40">
        <v>0.004</v>
      </c>
    </row>
    <row r="68" spans="1:9" ht="15.75">
      <c r="A68" s="32" t="s">
        <v>71</v>
      </c>
      <c r="B68" s="33"/>
      <c r="C68" s="34">
        <v>1.5</v>
      </c>
      <c r="D68" s="68">
        <v>38.1</v>
      </c>
      <c r="E68" s="36">
        <v>128</v>
      </c>
      <c r="F68" s="37">
        <v>0.91</v>
      </c>
      <c r="G68" s="38">
        <v>0.18199614540847578</v>
      </c>
      <c r="H68" s="39">
        <v>0.06</v>
      </c>
      <c r="I68" s="40">
        <v>0.004</v>
      </c>
    </row>
    <row r="69" spans="1:9" ht="15.75">
      <c r="A69" s="32" t="s">
        <v>72</v>
      </c>
      <c r="B69" s="33"/>
      <c r="C69" s="34">
        <v>2</v>
      </c>
      <c r="D69" s="68">
        <v>50.8</v>
      </c>
      <c r="E69" s="36">
        <v>102</v>
      </c>
      <c r="F69" s="37">
        <v>0.92</v>
      </c>
      <c r="G69" s="38">
        <v>0.16309086993037558</v>
      </c>
      <c r="H69" s="39">
        <v>0.07</v>
      </c>
      <c r="I69" s="40">
        <v>0.004</v>
      </c>
    </row>
    <row r="70" spans="1:9" ht="16.5" thickBot="1">
      <c r="A70" s="41" t="s">
        <v>73</v>
      </c>
      <c r="B70" s="42"/>
      <c r="C70" s="43">
        <v>3.5</v>
      </c>
      <c r="D70" s="70">
        <v>88.9</v>
      </c>
      <c r="E70" s="45">
        <v>85</v>
      </c>
      <c r="F70" s="46">
        <v>0.92</v>
      </c>
      <c r="G70" s="47">
        <v>0.11130648735080341</v>
      </c>
      <c r="H70" s="48">
        <v>0.08</v>
      </c>
      <c r="I70" s="49">
        <v>0.005</v>
      </c>
    </row>
    <row r="71" spans="1:9" ht="16.5" thickTop="1">
      <c r="A71" s="32" t="s">
        <v>74</v>
      </c>
      <c r="B71" s="33" t="s">
        <v>16</v>
      </c>
      <c r="C71" s="34">
        <v>1</v>
      </c>
      <c r="D71" s="35">
        <v>25.4</v>
      </c>
      <c r="E71" s="36">
        <v>207</v>
      </c>
      <c r="F71" s="37">
        <v>0.91</v>
      </c>
      <c r="G71" s="81">
        <v>0.1717489470000011</v>
      </c>
      <c r="H71" s="39">
        <v>0.05</v>
      </c>
      <c r="I71" s="40">
        <v>0.004</v>
      </c>
    </row>
    <row r="72" spans="1:9" ht="15.75">
      <c r="A72" s="32" t="s">
        <v>75</v>
      </c>
      <c r="B72" s="33"/>
      <c r="C72" s="34">
        <v>2</v>
      </c>
      <c r="D72" s="35">
        <v>50.8</v>
      </c>
      <c r="E72" s="36">
        <v>108</v>
      </c>
      <c r="F72" s="37">
        <v>0.93</v>
      </c>
      <c r="G72" s="81">
        <v>0.14625754900000132</v>
      </c>
      <c r="H72" s="39">
        <v>0.06</v>
      </c>
      <c r="I72" s="40">
        <v>0.004</v>
      </c>
    </row>
    <row r="73" spans="1:9" ht="16.5" thickBot="1">
      <c r="A73" s="41" t="s">
        <v>76</v>
      </c>
      <c r="B73" s="42"/>
      <c r="C73" s="43">
        <v>3</v>
      </c>
      <c r="D73" s="44">
        <v>76.2</v>
      </c>
      <c r="E73" s="45">
        <v>89</v>
      </c>
      <c r="F73" s="46">
        <v>0.94</v>
      </c>
      <c r="G73" s="82">
        <v>0.13276528800000342</v>
      </c>
      <c r="H73" s="48">
        <v>0.08</v>
      </c>
      <c r="I73" s="49">
        <v>0.005</v>
      </c>
    </row>
    <row r="74" spans="1:9" ht="16.5" thickTop="1">
      <c r="A74" s="83" t="s">
        <v>77</v>
      </c>
      <c r="B74" s="84" t="s">
        <v>16</v>
      </c>
      <c r="C74" s="85">
        <v>3.2992125984251968</v>
      </c>
      <c r="D74" s="86">
        <v>83.8</v>
      </c>
      <c r="E74" s="87">
        <v>213</v>
      </c>
      <c r="F74" s="88">
        <v>0.914</v>
      </c>
      <c r="G74" s="89">
        <v>0.05618462346485555</v>
      </c>
      <c r="H74" s="90">
        <v>0.03</v>
      </c>
      <c r="I74" s="91">
        <v>0.005</v>
      </c>
    </row>
    <row r="75" spans="1:9" ht="16.5" thickBot="1">
      <c r="A75" s="41" t="s">
        <v>78</v>
      </c>
      <c r="B75" s="42"/>
      <c r="C75" s="43">
        <v>5.5</v>
      </c>
      <c r="D75" s="44">
        <v>139.7</v>
      </c>
      <c r="E75" s="45">
        <v>108</v>
      </c>
      <c r="F75" s="46">
        <v>0.95</v>
      </c>
      <c r="G75" s="47">
        <v>0.038487373761694095</v>
      </c>
      <c r="H75" s="48">
        <v>0.04</v>
      </c>
      <c r="I75" s="49">
        <v>0.005</v>
      </c>
    </row>
    <row r="76" spans="1:9" ht="16.5" thickTop="1">
      <c r="A76" s="32" t="s">
        <v>79</v>
      </c>
      <c r="B76" s="33" t="s">
        <v>16</v>
      </c>
      <c r="C76" s="34">
        <v>2.2992125984251968</v>
      </c>
      <c r="D76" s="35">
        <v>58.4</v>
      </c>
      <c r="E76" s="36">
        <v>223</v>
      </c>
      <c r="F76" s="37">
        <v>0.89</v>
      </c>
      <c r="G76" s="38">
        <v>0.09552666478526513</v>
      </c>
      <c r="H76" s="39">
        <v>0.04</v>
      </c>
      <c r="I76" s="40">
        <v>0.005</v>
      </c>
    </row>
    <row r="77" spans="1:9" ht="16.5" thickBot="1">
      <c r="A77" s="41" t="s">
        <v>80</v>
      </c>
      <c r="B77" s="42"/>
      <c r="C77" s="43">
        <v>3.5</v>
      </c>
      <c r="D77" s="44">
        <v>88.9</v>
      </c>
      <c r="E77" s="45">
        <v>144</v>
      </c>
      <c r="F77" s="46">
        <v>0.925</v>
      </c>
      <c r="G77" s="47">
        <v>0.0721926040929001</v>
      </c>
      <c r="H77" s="48">
        <v>0.05</v>
      </c>
      <c r="I77" s="49">
        <v>0.005</v>
      </c>
    </row>
    <row r="78" spans="1:9" ht="16.5" thickTop="1">
      <c r="A78" s="32" t="s">
        <v>81</v>
      </c>
      <c r="B78" s="33" t="s">
        <v>16</v>
      </c>
      <c r="C78" s="34">
        <v>2.5</v>
      </c>
      <c r="D78" s="35">
        <v>63.5</v>
      </c>
      <c r="E78" s="36">
        <v>180</v>
      </c>
      <c r="F78" s="37">
        <v>0.909</v>
      </c>
      <c r="G78" s="38">
        <v>0.089</v>
      </c>
      <c r="H78" s="39">
        <v>0.05</v>
      </c>
      <c r="I78" s="40">
        <v>0.005</v>
      </c>
    </row>
    <row r="79" spans="1:9" ht="16.5" thickBot="1">
      <c r="A79" s="41" t="s">
        <v>82</v>
      </c>
      <c r="B79" s="42"/>
      <c r="C79" s="43">
        <v>4.5</v>
      </c>
      <c r="D79" s="44">
        <v>114.3</v>
      </c>
      <c r="E79" s="45">
        <v>125</v>
      </c>
      <c r="F79" s="46">
        <v>0.942</v>
      </c>
      <c r="G79" s="47">
        <v>0.053</v>
      </c>
      <c r="H79" s="48">
        <v>0.05</v>
      </c>
      <c r="I79" s="49">
        <v>0.005</v>
      </c>
    </row>
    <row r="80" spans="1:9" ht="16.5" thickTop="1">
      <c r="A80" s="32" t="s">
        <v>83</v>
      </c>
      <c r="B80" s="33" t="s">
        <v>12</v>
      </c>
      <c r="C80" s="34">
        <v>1.2</v>
      </c>
      <c r="D80" s="35">
        <v>30.5</v>
      </c>
      <c r="E80" s="80">
        <v>190</v>
      </c>
      <c r="F80" s="37">
        <v>0.972</v>
      </c>
      <c r="G80" s="38">
        <v>0.067</v>
      </c>
      <c r="H80" s="39">
        <v>0.04</v>
      </c>
      <c r="I80" s="40">
        <v>0.004</v>
      </c>
    </row>
    <row r="81" spans="1:9" ht="15.75">
      <c r="A81" s="32" t="s">
        <v>84</v>
      </c>
      <c r="B81" s="33"/>
      <c r="C81" s="34">
        <v>1.8</v>
      </c>
      <c r="D81" s="35">
        <v>45.7</v>
      </c>
      <c r="E81" s="80">
        <v>154</v>
      </c>
      <c r="F81" s="37">
        <v>0.98</v>
      </c>
      <c r="G81" s="38">
        <v>0.045</v>
      </c>
      <c r="H81" s="39">
        <v>0.04</v>
      </c>
      <c r="I81" s="40">
        <v>0.004</v>
      </c>
    </row>
    <row r="82" spans="1:9" ht="16.5" thickBot="1">
      <c r="A82" s="41" t="s">
        <v>85</v>
      </c>
      <c r="B82" s="42"/>
      <c r="C82" s="43">
        <v>2.4</v>
      </c>
      <c r="D82" s="44">
        <v>61</v>
      </c>
      <c r="E82" s="92">
        <v>108</v>
      </c>
      <c r="F82" s="46">
        <v>0.984</v>
      </c>
      <c r="G82" s="47">
        <v>0.04</v>
      </c>
      <c r="H82" s="48">
        <v>0.05</v>
      </c>
      <c r="I82" s="49">
        <v>0.005</v>
      </c>
    </row>
    <row r="83" spans="1:9" ht="16.5" thickTop="1">
      <c r="A83" s="32" t="s">
        <v>86</v>
      </c>
      <c r="B83" s="33" t="s">
        <v>26</v>
      </c>
      <c r="C83" s="34">
        <v>1</v>
      </c>
      <c r="D83" s="35">
        <v>25.4</v>
      </c>
      <c r="E83" s="80">
        <v>253</v>
      </c>
      <c r="F83" s="37">
        <v>0.772</v>
      </c>
      <c r="G83" s="81">
        <v>0.316</v>
      </c>
      <c r="H83" s="39">
        <v>0.04</v>
      </c>
      <c r="I83" s="40">
        <v>0.004</v>
      </c>
    </row>
    <row r="84" spans="1:9" ht="15.75">
      <c r="A84" s="32" t="s">
        <v>87</v>
      </c>
      <c r="B84" s="33"/>
      <c r="C84" s="34">
        <v>1.5</v>
      </c>
      <c r="D84" s="35">
        <v>38.1</v>
      </c>
      <c r="E84" s="80">
        <v>164</v>
      </c>
      <c r="F84" s="37">
        <v>0.78</v>
      </c>
      <c r="G84" s="81">
        <v>0.308</v>
      </c>
      <c r="H84" s="39">
        <v>0.05</v>
      </c>
      <c r="I84" s="40">
        <v>0.004</v>
      </c>
    </row>
    <row r="85" spans="1:9" ht="15.75">
      <c r="A85" s="32" t="s">
        <v>88</v>
      </c>
      <c r="B85" s="33"/>
      <c r="C85" s="34">
        <v>2</v>
      </c>
      <c r="D85" s="35">
        <v>50.8</v>
      </c>
      <c r="E85" s="80">
        <v>115</v>
      </c>
      <c r="F85" s="37">
        <v>0.791</v>
      </c>
      <c r="G85" s="81">
        <v>0.298</v>
      </c>
      <c r="H85" s="39">
        <v>0.05</v>
      </c>
      <c r="I85" s="40">
        <v>0.004</v>
      </c>
    </row>
    <row r="86" spans="1:9" ht="16.5" thickBot="1">
      <c r="A86" s="41" t="s">
        <v>89</v>
      </c>
      <c r="B86" s="42"/>
      <c r="C86" s="43">
        <v>3</v>
      </c>
      <c r="D86" s="44">
        <v>76.2</v>
      </c>
      <c r="E86" s="92">
        <v>92</v>
      </c>
      <c r="F86" s="46">
        <v>0.752</v>
      </c>
      <c r="G86" s="82">
        <v>0.336</v>
      </c>
      <c r="H86" s="48">
        <v>0.06</v>
      </c>
      <c r="I86" s="49">
        <v>0.005</v>
      </c>
    </row>
    <row r="87" spans="1:9" ht="16.5" thickTop="1">
      <c r="A87" s="32" t="s">
        <v>90</v>
      </c>
      <c r="B87" s="33" t="s">
        <v>16</v>
      </c>
      <c r="C87" s="34">
        <v>0.6259842519685039</v>
      </c>
      <c r="D87" s="35">
        <v>15.9</v>
      </c>
      <c r="E87" s="36">
        <v>300</v>
      </c>
      <c r="F87" s="37">
        <v>0.89</v>
      </c>
      <c r="G87" s="38">
        <v>0.2164219596200875</v>
      </c>
      <c r="H87" s="39">
        <v>0.05</v>
      </c>
      <c r="I87" s="40">
        <v>0.003</v>
      </c>
    </row>
    <row r="88" spans="1:9" ht="15.75">
      <c r="A88" s="32" t="s">
        <v>91</v>
      </c>
      <c r="B88" s="33"/>
      <c r="C88" s="34">
        <v>1</v>
      </c>
      <c r="D88" s="35">
        <v>25.4</v>
      </c>
      <c r="E88" s="36">
        <v>180</v>
      </c>
      <c r="F88" s="37">
        <v>0.927</v>
      </c>
      <c r="G88" s="38">
        <v>0.166</v>
      </c>
      <c r="H88" s="39">
        <v>0.06</v>
      </c>
      <c r="I88" s="40">
        <v>0.004</v>
      </c>
    </row>
    <row r="89" spans="1:9" ht="15.75">
      <c r="A89" s="32" t="s">
        <v>92</v>
      </c>
      <c r="B89" s="33"/>
      <c r="C89" s="34">
        <v>1.5</v>
      </c>
      <c r="D89" s="35">
        <v>38.1</v>
      </c>
      <c r="E89" s="36">
        <v>122</v>
      </c>
      <c r="F89" s="37">
        <v>0.94</v>
      </c>
      <c r="G89" s="38">
        <v>0.159</v>
      </c>
      <c r="H89" s="39">
        <v>0.07</v>
      </c>
      <c r="I89" s="40">
        <v>0.004</v>
      </c>
    </row>
    <row r="90" spans="1:9" ht="15.75">
      <c r="A90" s="50" t="s">
        <v>93</v>
      </c>
      <c r="B90" s="51"/>
      <c r="C90" s="52">
        <v>2</v>
      </c>
      <c r="D90" s="53">
        <v>50.8</v>
      </c>
      <c r="E90" s="54">
        <v>90</v>
      </c>
      <c r="F90" s="55">
        <v>0.952</v>
      </c>
      <c r="G90" s="56">
        <v>0.138</v>
      </c>
      <c r="H90" s="57">
        <v>0.08</v>
      </c>
      <c r="I90" s="58">
        <v>0.004</v>
      </c>
    </row>
    <row r="91" spans="1:9" ht="15.75">
      <c r="A91" s="32" t="s">
        <v>94</v>
      </c>
      <c r="B91" s="33" t="s">
        <v>12</v>
      </c>
      <c r="C91" s="34">
        <v>1</v>
      </c>
      <c r="D91" s="68">
        <v>25.4</v>
      </c>
      <c r="E91" s="36">
        <v>203</v>
      </c>
      <c r="F91" s="37">
        <v>0.962</v>
      </c>
      <c r="G91" s="38">
        <v>0.09268904042443314</v>
      </c>
      <c r="H91" s="39">
        <v>0.05</v>
      </c>
      <c r="I91" s="40">
        <v>0.004</v>
      </c>
    </row>
    <row r="92" spans="1:9" ht="16.5" thickBot="1">
      <c r="A92" s="41" t="s">
        <v>95</v>
      </c>
      <c r="B92" s="42"/>
      <c r="C92" s="43">
        <v>2</v>
      </c>
      <c r="D92" s="70">
        <v>50.8</v>
      </c>
      <c r="E92" s="45">
        <v>92</v>
      </c>
      <c r="F92" s="46">
        <v>0.977</v>
      </c>
      <c r="G92" s="47">
        <v>0.07269505273454481</v>
      </c>
      <c r="H92" s="48">
        <v>0.07</v>
      </c>
      <c r="I92" s="49">
        <v>0.004</v>
      </c>
    </row>
    <row r="93" spans="1:9" ht="16.5" thickTop="1">
      <c r="A93" s="32" t="s">
        <v>96</v>
      </c>
      <c r="B93" s="33" t="s">
        <v>12</v>
      </c>
      <c r="C93" s="34">
        <v>1</v>
      </c>
      <c r="D93" s="35">
        <v>25.4</v>
      </c>
      <c r="E93" s="80">
        <v>207</v>
      </c>
      <c r="F93" s="37">
        <v>0.962</v>
      </c>
      <c r="G93" s="81">
        <v>0.101</v>
      </c>
      <c r="H93" s="39">
        <v>0.04</v>
      </c>
      <c r="I93" s="40">
        <v>0.004</v>
      </c>
    </row>
    <row r="94" spans="1:9" ht="15.75">
      <c r="A94" s="32" t="s">
        <v>97</v>
      </c>
      <c r="B94" s="33"/>
      <c r="C94" s="34">
        <v>1.6</v>
      </c>
      <c r="D94" s="35">
        <v>40.6</v>
      </c>
      <c r="E94" s="80">
        <v>151</v>
      </c>
      <c r="F94" s="37">
        <v>0.971</v>
      </c>
      <c r="G94" s="81">
        <v>0.087</v>
      </c>
      <c r="H94" s="39">
        <v>0.05</v>
      </c>
      <c r="I94" s="40">
        <v>0.004</v>
      </c>
    </row>
    <row r="95" spans="1:9" ht="15.75">
      <c r="A95" s="32" t="s">
        <v>98</v>
      </c>
      <c r="B95" s="33"/>
      <c r="C95" s="34">
        <v>2</v>
      </c>
      <c r="D95" s="35">
        <v>50.8</v>
      </c>
      <c r="E95" s="80">
        <v>98</v>
      </c>
      <c r="F95" s="37">
        <v>0.977</v>
      </c>
      <c r="G95" s="81">
        <v>0.078</v>
      </c>
      <c r="H95" s="39">
        <v>0.06</v>
      </c>
      <c r="I95" s="40">
        <v>0.004</v>
      </c>
    </row>
    <row r="96" spans="1:9" ht="16.5" thickBot="1">
      <c r="A96" s="41" t="s">
        <v>99</v>
      </c>
      <c r="B96" s="42"/>
      <c r="C96" s="43">
        <v>2.8</v>
      </c>
      <c r="D96" s="44">
        <v>71.1</v>
      </c>
      <c r="E96" s="92">
        <v>79</v>
      </c>
      <c r="F96" s="46">
        <v>0.982</v>
      </c>
      <c r="G96" s="82">
        <v>0.07</v>
      </c>
      <c r="H96" s="48">
        <v>0.07</v>
      </c>
      <c r="I96" s="49">
        <v>0.005</v>
      </c>
    </row>
    <row r="97" spans="1:9" ht="17.25" thickBot="1" thickTop="1">
      <c r="A97" s="71" t="s">
        <v>100</v>
      </c>
      <c r="B97" s="72" t="s">
        <v>16</v>
      </c>
      <c r="C97" s="73">
        <v>3.7</v>
      </c>
      <c r="D97" s="74">
        <v>94</v>
      </c>
      <c r="E97" s="93">
        <v>92</v>
      </c>
      <c r="F97" s="76">
        <v>0.951</v>
      </c>
      <c r="G97" s="77">
        <v>0.12</v>
      </c>
      <c r="H97" s="78">
        <v>0.07</v>
      </c>
      <c r="I97" s="79">
        <v>0.005</v>
      </c>
    </row>
    <row r="98" spans="1:9" ht="16.5" thickTop="1">
      <c r="A98" s="32" t="s">
        <v>101</v>
      </c>
      <c r="B98" s="33" t="s">
        <v>26</v>
      </c>
      <c r="C98" s="34">
        <v>0.5</v>
      </c>
      <c r="D98" s="35">
        <v>12.7</v>
      </c>
      <c r="E98" s="36">
        <v>623</v>
      </c>
      <c r="F98" s="37">
        <v>0.73</v>
      </c>
      <c r="G98" s="81">
        <v>0.34</v>
      </c>
      <c r="H98" s="39">
        <v>0.03</v>
      </c>
      <c r="I98" s="40">
        <v>0.003</v>
      </c>
    </row>
    <row r="99" spans="1:9" ht="15.75">
      <c r="A99" s="32" t="s">
        <v>102</v>
      </c>
      <c r="B99" s="33"/>
      <c r="C99" s="34">
        <v>1</v>
      </c>
      <c r="D99" s="35">
        <v>25.4</v>
      </c>
      <c r="E99" s="36">
        <v>256</v>
      </c>
      <c r="F99" s="37">
        <v>0.74</v>
      </c>
      <c r="G99" s="81">
        <v>0.32</v>
      </c>
      <c r="H99" s="39">
        <v>0.04</v>
      </c>
      <c r="I99" s="40">
        <v>0.004</v>
      </c>
    </row>
    <row r="100" spans="1:9" ht="15.75">
      <c r="A100" s="32" t="s">
        <v>103</v>
      </c>
      <c r="B100" s="33"/>
      <c r="C100" s="34">
        <v>2</v>
      </c>
      <c r="D100" s="35">
        <v>50.8</v>
      </c>
      <c r="E100" s="36">
        <v>121</v>
      </c>
      <c r="F100" s="37">
        <v>0.77</v>
      </c>
      <c r="G100" s="81">
        <v>0.31</v>
      </c>
      <c r="H100" s="39">
        <v>0.05</v>
      </c>
      <c r="I100" s="40">
        <v>0.004</v>
      </c>
    </row>
    <row r="101" spans="1:9" ht="16.5" thickBot="1">
      <c r="A101" s="41" t="s">
        <v>104</v>
      </c>
      <c r="B101" s="42"/>
      <c r="C101" s="43">
        <v>3</v>
      </c>
      <c r="D101" s="44">
        <v>76.2</v>
      </c>
      <c r="E101" s="45">
        <v>92</v>
      </c>
      <c r="F101" s="46">
        <v>0.77</v>
      </c>
      <c r="G101" s="82">
        <v>0.3</v>
      </c>
      <c r="H101" s="48">
        <v>0.06</v>
      </c>
      <c r="I101" s="49">
        <v>0.005</v>
      </c>
    </row>
    <row r="102" spans="1:9" ht="16.5" thickTop="1">
      <c r="A102" s="32" t="s">
        <v>105</v>
      </c>
      <c r="B102" s="33"/>
      <c r="C102" s="34">
        <v>1</v>
      </c>
      <c r="D102" s="35">
        <v>25.4</v>
      </c>
      <c r="E102" s="36">
        <v>168</v>
      </c>
      <c r="F102" s="37">
        <v>0.9775</v>
      </c>
      <c r="G102" s="38">
        <v>0.09325838632370073</v>
      </c>
      <c r="H102" s="39">
        <v>0.05</v>
      </c>
      <c r="I102" s="40">
        <v>0.004</v>
      </c>
    </row>
    <row r="103" spans="1:9" ht="15.75">
      <c r="A103" s="32" t="s">
        <v>106</v>
      </c>
      <c r="B103" s="33"/>
      <c r="C103" s="34">
        <v>1.5</v>
      </c>
      <c r="D103" s="35">
        <v>38.1</v>
      </c>
      <c r="E103" s="36">
        <v>123.5</v>
      </c>
      <c r="F103" s="37">
        <v>0.978</v>
      </c>
      <c r="G103" s="38">
        <v>0.09178554463014009</v>
      </c>
      <c r="H103" s="39">
        <v>0.05</v>
      </c>
      <c r="I103" s="40">
        <v>0.004</v>
      </c>
    </row>
    <row r="104" spans="1:9" ht="15.75">
      <c r="A104" s="32" t="s">
        <v>107</v>
      </c>
      <c r="B104" s="33"/>
      <c r="C104" s="34">
        <v>2</v>
      </c>
      <c r="D104" s="35">
        <v>50.8</v>
      </c>
      <c r="E104" s="36">
        <v>96.33333333333333</v>
      </c>
      <c r="F104" s="37">
        <v>0.9783333333333332</v>
      </c>
      <c r="G104" s="38">
        <v>0.09319520035891093</v>
      </c>
      <c r="H104" s="39">
        <v>0.06</v>
      </c>
      <c r="I104" s="40">
        <v>0.004</v>
      </c>
    </row>
    <row r="105" spans="1:9" ht="15.75">
      <c r="A105" s="32" t="s">
        <v>108</v>
      </c>
      <c r="B105" s="33"/>
      <c r="C105" s="34">
        <v>2.5</v>
      </c>
      <c r="D105" s="35">
        <v>63.5</v>
      </c>
      <c r="E105" s="36">
        <v>82</v>
      </c>
      <c r="F105" s="37">
        <v>0.982</v>
      </c>
      <c r="G105" s="38">
        <v>0.08372185520417876</v>
      </c>
      <c r="H105" s="39">
        <v>0.06</v>
      </c>
      <c r="I105" s="40">
        <v>0.005</v>
      </c>
    </row>
    <row r="106" spans="1:9" ht="16.5" thickBot="1">
      <c r="A106" s="41" t="s">
        <v>109</v>
      </c>
      <c r="B106" s="42"/>
      <c r="C106" s="43">
        <v>3</v>
      </c>
      <c r="D106" s="44">
        <v>76.2</v>
      </c>
      <c r="E106" s="45">
        <v>66</v>
      </c>
      <c r="F106" s="46">
        <v>0.984</v>
      </c>
      <c r="G106" s="47">
        <v>0.07530239622208541</v>
      </c>
      <c r="H106" s="48">
        <v>0.07</v>
      </c>
      <c r="I106" s="49">
        <v>0.005</v>
      </c>
    </row>
    <row r="107" spans="1:9" ht="16.5" thickTop="1">
      <c r="A107" s="32" t="s">
        <v>110</v>
      </c>
      <c r="B107" s="33" t="s">
        <v>12</v>
      </c>
      <c r="C107" s="34">
        <v>0.6259842519685039</v>
      </c>
      <c r="D107" s="35">
        <v>15.9</v>
      </c>
      <c r="E107" s="36">
        <v>348.4</v>
      </c>
      <c r="F107" s="37">
        <v>0.9312000000000001</v>
      </c>
      <c r="G107" s="38">
        <v>0.1391013191883151</v>
      </c>
      <c r="H107" s="39">
        <v>0.04</v>
      </c>
      <c r="I107" s="40">
        <v>0.003</v>
      </c>
    </row>
    <row r="108" spans="1:9" ht="15.75">
      <c r="A108" s="32" t="s">
        <v>111</v>
      </c>
      <c r="B108" s="33"/>
      <c r="C108" s="34">
        <v>1</v>
      </c>
      <c r="D108" s="35">
        <v>25.4</v>
      </c>
      <c r="E108" s="36">
        <v>210.07142857142858</v>
      </c>
      <c r="F108" s="37">
        <v>0.9425384615384614</v>
      </c>
      <c r="G108" s="38">
        <v>0.12583659990032212</v>
      </c>
      <c r="H108" s="39">
        <v>0.05</v>
      </c>
      <c r="I108" s="40">
        <v>0.004</v>
      </c>
    </row>
    <row r="109" spans="1:9" ht="15.75">
      <c r="A109" s="32" t="s">
        <v>112</v>
      </c>
      <c r="B109" s="33"/>
      <c r="C109" s="34">
        <v>1.3779527559055118</v>
      </c>
      <c r="D109" s="35">
        <v>35</v>
      </c>
      <c r="E109" s="36">
        <v>139.6</v>
      </c>
      <c r="F109" s="37">
        <v>0.9556000000000001</v>
      </c>
      <c r="G109" s="38">
        <v>0.10814652215867177</v>
      </c>
      <c r="H109" s="39">
        <v>0.05</v>
      </c>
      <c r="I109" s="40">
        <v>0.004</v>
      </c>
    </row>
    <row r="110" spans="1:9" ht="15.75">
      <c r="A110" s="32" t="s">
        <v>113</v>
      </c>
      <c r="B110" s="33"/>
      <c r="C110" s="34">
        <v>1.5</v>
      </c>
      <c r="D110" s="35">
        <v>38.1</v>
      </c>
      <c r="E110" s="36">
        <v>137</v>
      </c>
      <c r="F110" s="37">
        <v>0.9514000000000001</v>
      </c>
      <c r="G110" s="38">
        <v>0.11467547313971271</v>
      </c>
      <c r="H110" s="39">
        <v>0.06</v>
      </c>
      <c r="I110" s="40">
        <v>0.004</v>
      </c>
    </row>
    <row r="111" spans="1:9" ht="15.75">
      <c r="A111" s="32" t="s">
        <v>114</v>
      </c>
      <c r="B111" s="33"/>
      <c r="C111" s="34">
        <v>2</v>
      </c>
      <c r="D111" s="35">
        <v>50.8</v>
      </c>
      <c r="E111" s="36">
        <v>105.41666666666667</v>
      </c>
      <c r="F111" s="37">
        <v>0.9561818181818181</v>
      </c>
      <c r="G111" s="38">
        <v>0.10445381164222378</v>
      </c>
      <c r="H111" s="39">
        <v>0.06</v>
      </c>
      <c r="I111" s="40">
        <v>0.004</v>
      </c>
    </row>
    <row r="112" spans="1:9" ht="15.75">
      <c r="A112" s="32" t="s">
        <v>115</v>
      </c>
      <c r="B112" s="33"/>
      <c r="C112" s="34">
        <v>3</v>
      </c>
      <c r="D112" s="35">
        <v>76.2</v>
      </c>
      <c r="E112" s="36">
        <v>70.66666666666667</v>
      </c>
      <c r="F112" s="37">
        <v>0.965</v>
      </c>
      <c r="G112" s="38">
        <v>0.0801447913640608</v>
      </c>
      <c r="H112" s="39">
        <v>0.07</v>
      </c>
      <c r="I112" s="40">
        <v>0.005</v>
      </c>
    </row>
    <row r="113" spans="1:9" ht="15.75">
      <c r="A113" s="50" t="s">
        <v>116</v>
      </c>
      <c r="B113" s="51"/>
      <c r="C113" s="52">
        <v>3.5</v>
      </c>
      <c r="D113" s="53">
        <v>88.9</v>
      </c>
      <c r="E113" s="54">
        <v>65.5</v>
      </c>
      <c r="F113" s="55">
        <v>0.97</v>
      </c>
      <c r="G113" s="56">
        <v>0.07547519910952055</v>
      </c>
      <c r="H113" s="57">
        <v>0.07</v>
      </c>
      <c r="I113" s="58">
        <v>0.005</v>
      </c>
    </row>
    <row r="114" spans="1:9" ht="15.75">
      <c r="A114" s="32" t="s">
        <v>117</v>
      </c>
      <c r="B114" s="33" t="s">
        <v>16</v>
      </c>
      <c r="C114" s="34">
        <v>0.6259842519685039</v>
      </c>
      <c r="D114" s="35">
        <v>15.9</v>
      </c>
      <c r="E114" s="36">
        <v>344</v>
      </c>
      <c r="F114" s="37">
        <v>0.87</v>
      </c>
      <c r="G114" s="38">
        <v>0.21751590013649347</v>
      </c>
      <c r="H114" s="39">
        <v>0.04</v>
      </c>
      <c r="I114" s="40">
        <v>0.003</v>
      </c>
    </row>
    <row r="115" spans="1:9" ht="15.75">
      <c r="A115" s="32" t="s">
        <v>118</v>
      </c>
      <c r="B115" s="33"/>
      <c r="C115" s="34">
        <v>1</v>
      </c>
      <c r="D115" s="35">
        <v>25.4</v>
      </c>
      <c r="E115" s="36">
        <v>212</v>
      </c>
      <c r="F115" s="37">
        <v>0.8974</v>
      </c>
      <c r="G115" s="38">
        <v>0.18698525950258096</v>
      </c>
      <c r="H115" s="39">
        <v>0.05</v>
      </c>
      <c r="I115" s="40">
        <v>0.004</v>
      </c>
    </row>
    <row r="116" spans="1:9" ht="15.75">
      <c r="A116" s="32" t="s">
        <v>119</v>
      </c>
      <c r="B116" s="33"/>
      <c r="C116" s="34">
        <v>1.3779527559055118</v>
      </c>
      <c r="D116" s="35">
        <v>35</v>
      </c>
      <c r="E116" s="36">
        <v>155.5</v>
      </c>
      <c r="F116" s="37">
        <v>0.906</v>
      </c>
      <c r="G116" s="38">
        <v>0.17024540020975126</v>
      </c>
      <c r="H116" s="39">
        <v>0.05</v>
      </c>
      <c r="I116" s="40">
        <v>0.004</v>
      </c>
    </row>
    <row r="117" spans="1:9" ht="15.75">
      <c r="A117" s="32" t="s">
        <v>120</v>
      </c>
      <c r="B117" s="33"/>
      <c r="C117" s="34">
        <v>1.5</v>
      </c>
      <c r="D117" s="35">
        <v>38.1</v>
      </c>
      <c r="E117" s="36">
        <v>128</v>
      </c>
      <c r="F117" s="37">
        <v>0.91</v>
      </c>
      <c r="G117" s="38">
        <v>0.1824336428680709</v>
      </c>
      <c r="H117" s="39">
        <v>0.06</v>
      </c>
      <c r="I117" s="40">
        <v>0.004</v>
      </c>
    </row>
    <row r="118" spans="1:9" ht="15.75">
      <c r="A118" s="32" t="s">
        <v>121</v>
      </c>
      <c r="B118" s="33"/>
      <c r="C118" s="34">
        <v>2</v>
      </c>
      <c r="D118" s="35">
        <v>50.8</v>
      </c>
      <c r="E118" s="36">
        <v>107</v>
      </c>
      <c r="F118" s="37">
        <v>0.91975</v>
      </c>
      <c r="G118" s="38">
        <v>0.15853601330715827</v>
      </c>
      <c r="H118" s="39">
        <v>0.07</v>
      </c>
      <c r="I118" s="40">
        <v>0.004</v>
      </c>
    </row>
    <row r="119" spans="1:9" ht="15.75">
      <c r="A119" s="50" t="s">
        <v>122</v>
      </c>
      <c r="B119" s="51"/>
      <c r="C119" s="52">
        <v>3.5</v>
      </c>
      <c r="D119" s="53">
        <v>88.9</v>
      </c>
      <c r="E119" s="54">
        <v>80.33333333333333</v>
      </c>
      <c r="F119" s="55">
        <v>0.93</v>
      </c>
      <c r="G119" s="56">
        <v>0.11114747721655605</v>
      </c>
      <c r="H119" s="57">
        <v>0.07</v>
      </c>
      <c r="I119" s="58">
        <v>0.005</v>
      </c>
    </row>
    <row r="120" spans="1:9" ht="15.75">
      <c r="A120" s="32" t="s">
        <v>123</v>
      </c>
      <c r="B120" s="33" t="s">
        <v>26</v>
      </c>
      <c r="C120" s="34">
        <v>1</v>
      </c>
      <c r="D120" s="35">
        <v>25.4</v>
      </c>
      <c r="E120" s="36">
        <v>212.75</v>
      </c>
      <c r="F120" s="37">
        <v>0.7405</v>
      </c>
      <c r="G120" s="38">
        <v>0.3059355118727873</v>
      </c>
      <c r="H120" s="39">
        <v>0.05</v>
      </c>
      <c r="I120" s="40">
        <v>0.004</v>
      </c>
    </row>
    <row r="121" spans="1:9" ht="16.5" thickBot="1">
      <c r="A121" s="32" t="s">
        <v>124</v>
      </c>
      <c r="B121" s="33"/>
      <c r="C121" s="34">
        <v>2</v>
      </c>
      <c r="D121" s="35">
        <v>50.8</v>
      </c>
      <c r="E121" s="36">
        <v>119.25</v>
      </c>
      <c r="F121" s="37">
        <v>0.77825</v>
      </c>
      <c r="G121" s="38">
        <v>0.2725798709293683</v>
      </c>
      <c r="H121" s="39">
        <v>0.07</v>
      </c>
      <c r="I121" s="40">
        <v>0.004</v>
      </c>
    </row>
    <row r="122" spans="1:9" ht="16.5" thickTop="1">
      <c r="A122" s="83" t="s">
        <v>125</v>
      </c>
      <c r="B122" s="84" t="s">
        <v>12</v>
      </c>
      <c r="C122" s="85">
        <v>1.5</v>
      </c>
      <c r="D122" s="94">
        <v>38.1</v>
      </c>
      <c r="E122" s="87">
        <v>135</v>
      </c>
      <c r="F122" s="88">
        <v>0.965</v>
      </c>
      <c r="G122" s="89">
        <v>0.09346558307907683</v>
      </c>
      <c r="H122" s="90">
        <v>0.06</v>
      </c>
      <c r="I122" s="91">
        <v>0.004</v>
      </c>
    </row>
    <row r="123" spans="1:9" ht="15.75">
      <c r="A123" s="50" t="s">
        <v>126</v>
      </c>
      <c r="B123" s="51"/>
      <c r="C123" s="52">
        <v>2</v>
      </c>
      <c r="D123" s="69">
        <v>50.8</v>
      </c>
      <c r="E123" s="54">
        <v>105</v>
      </c>
      <c r="F123" s="55">
        <v>0.975</v>
      </c>
      <c r="G123" s="56">
        <v>0.07272800607211989</v>
      </c>
      <c r="H123" s="57">
        <v>0.06</v>
      </c>
      <c r="I123" s="58">
        <v>0.004</v>
      </c>
    </row>
    <row r="124" spans="1:9" ht="15.75">
      <c r="A124" s="95" t="s">
        <v>127</v>
      </c>
      <c r="B124" s="96" t="s">
        <v>16</v>
      </c>
      <c r="C124" s="97">
        <v>1</v>
      </c>
      <c r="D124" s="98">
        <v>25.4</v>
      </c>
      <c r="E124" s="99">
        <v>190</v>
      </c>
      <c r="F124" s="100">
        <v>0.94</v>
      </c>
      <c r="G124" s="101">
        <v>0.12880484244199783</v>
      </c>
      <c r="H124" s="102">
        <v>0.05</v>
      </c>
      <c r="I124" s="103">
        <v>0.004</v>
      </c>
    </row>
    <row r="125" spans="1:9" ht="15.75">
      <c r="A125" s="32" t="s">
        <v>128</v>
      </c>
      <c r="B125" s="33"/>
      <c r="C125" s="34">
        <v>1.5</v>
      </c>
      <c r="D125" s="68">
        <v>38.1</v>
      </c>
      <c r="E125" s="36">
        <v>150</v>
      </c>
      <c r="F125" s="37">
        <v>0.942</v>
      </c>
      <c r="G125" s="38">
        <v>0.11036084305583213</v>
      </c>
      <c r="H125" s="39">
        <v>0.06</v>
      </c>
      <c r="I125" s="40">
        <v>0.004</v>
      </c>
    </row>
    <row r="126" spans="1:9" ht="15.75">
      <c r="A126" s="32" t="s">
        <v>129</v>
      </c>
      <c r="B126" s="33"/>
      <c r="C126" s="34">
        <v>2</v>
      </c>
      <c r="D126" s="68">
        <v>50.8</v>
      </c>
      <c r="E126" s="36">
        <v>103.25</v>
      </c>
      <c r="F126" s="37">
        <v>0.94125</v>
      </c>
      <c r="G126" s="38">
        <v>0.1277874387225844</v>
      </c>
      <c r="H126" s="39">
        <v>0.07</v>
      </c>
      <c r="I126" s="40">
        <v>0.004</v>
      </c>
    </row>
    <row r="127" spans="1:9" ht="16.5" thickBot="1">
      <c r="A127" s="41" t="s">
        <v>130</v>
      </c>
      <c r="B127" s="42"/>
      <c r="C127" s="43">
        <v>3.5</v>
      </c>
      <c r="D127" s="70">
        <v>88.9</v>
      </c>
      <c r="E127" s="45">
        <v>75</v>
      </c>
      <c r="F127" s="46">
        <v>0.96</v>
      </c>
      <c r="G127" s="47">
        <v>0.07541588907840925</v>
      </c>
      <c r="H127" s="48">
        <v>0.07</v>
      </c>
      <c r="I127" s="49">
        <v>0.005</v>
      </c>
    </row>
    <row r="128" spans="1:9" ht="16.5" thickTop="1">
      <c r="A128" s="32" t="s">
        <v>131</v>
      </c>
      <c r="B128" s="80"/>
      <c r="C128" s="34">
        <v>0.37401574803149606</v>
      </c>
      <c r="D128" s="35">
        <v>9.5</v>
      </c>
      <c r="E128" s="36">
        <v>474.7143</v>
      </c>
      <c r="F128" s="37">
        <v>0.624</v>
      </c>
      <c r="G128" s="38">
        <v>0.4667734431361374</v>
      </c>
      <c r="H128" s="39">
        <v>0.03</v>
      </c>
      <c r="I128" s="40">
        <v>0.003</v>
      </c>
    </row>
    <row r="129" spans="1:9" ht="15.75">
      <c r="A129" s="32" t="s">
        <v>132</v>
      </c>
      <c r="B129" s="80"/>
      <c r="C129" s="34">
        <v>0.5</v>
      </c>
      <c r="D129" s="35">
        <v>12.7</v>
      </c>
      <c r="E129" s="36">
        <v>368.3527</v>
      </c>
      <c r="F129" s="37">
        <v>0.64</v>
      </c>
      <c r="G129" s="38">
        <v>0.4884115414025313</v>
      </c>
      <c r="H129" s="39">
        <v>0.03</v>
      </c>
      <c r="I129" s="40">
        <v>0.003</v>
      </c>
    </row>
    <row r="130" spans="1:9" ht="15.75">
      <c r="A130" s="32" t="s">
        <v>133</v>
      </c>
      <c r="B130" s="80"/>
      <c r="C130" s="34">
        <v>0.6259842519685039</v>
      </c>
      <c r="D130" s="35">
        <v>15.9</v>
      </c>
      <c r="E130" s="36">
        <v>310</v>
      </c>
      <c r="F130" s="37">
        <v>0.6751666666666667</v>
      </c>
      <c r="G130" s="38">
        <v>0.43380249281668404</v>
      </c>
      <c r="H130" s="39">
        <v>0.03</v>
      </c>
      <c r="I130" s="40">
        <v>0.003</v>
      </c>
    </row>
    <row r="131" spans="1:9" ht="15.75">
      <c r="A131" s="32" t="s">
        <v>134</v>
      </c>
      <c r="B131" s="80"/>
      <c r="C131" s="34">
        <v>0.751968503937008</v>
      </c>
      <c r="D131" s="35">
        <v>19.1</v>
      </c>
      <c r="E131" s="36">
        <v>265.594375</v>
      </c>
      <c r="F131" s="37">
        <v>0.733</v>
      </c>
      <c r="G131" s="38">
        <v>0.3741611878036773</v>
      </c>
      <c r="H131" s="39">
        <v>0.03</v>
      </c>
      <c r="I131" s="40">
        <v>0.003</v>
      </c>
    </row>
    <row r="132" spans="1:9" ht="15.75">
      <c r="A132" s="32" t="s">
        <v>135</v>
      </c>
      <c r="B132" s="80"/>
      <c r="C132" s="34">
        <v>1</v>
      </c>
      <c r="D132" s="35">
        <v>25.4</v>
      </c>
      <c r="E132" s="36">
        <v>187.88888888888889</v>
      </c>
      <c r="F132" s="37">
        <v>0.74</v>
      </c>
      <c r="G132" s="38">
        <v>0.40020243257395544</v>
      </c>
      <c r="H132" s="39">
        <v>0.04</v>
      </c>
      <c r="I132" s="40">
        <v>0.004</v>
      </c>
    </row>
    <row r="133" spans="1:9" ht="15.75">
      <c r="A133" s="32" t="s">
        <v>136</v>
      </c>
      <c r="B133" s="80"/>
      <c r="C133" s="34">
        <v>1.5</v>
      </c>
      <c r="D133" s="35">
        <v>38.1</v>
      </c>
      <c r="E133" s="36">
        <v>118.66666666666667</v>
      </c>
      <c r="F133" s="37">
        <v>0.705</v>
      </c>
      <c r="G133" s="38">
        <v>0.43752593854550254</v>
      </c>
      <c r="H133" s="39">
        <v>0.04</v>
      </c>
      <c r="I133" s="40">
        <v>0.004</v>
      </c>
    </row>
    <row r="134" spans="1:9" ht="15.75">
      <c r="A134" s="32" t="s">
        <v>137</v>
      </c>
      <c r="B134" s="80"/>
      <c r="C134" s="34">
        <v>2</v>
      </c>
      <c r="D134" s="35">
        <v>50.8</v>
      </c>
      <c r="E134" s="36">
        <v>92</v>
      </c>
      <c r="F134" s="37">
        <v>0.74</v>
      </c>
      <c r="G134" s="38">
        <v>0.33424475482939925</v>
      </c>
      <c r="H134" s="39">
        <v>0.06</v>
      </c>
      <c r="I134" s="40">
        <v>0.004</v>
      </c>
    </row>
    <row r="135" spans="1:9" ht="15.75">
      <c r="A135" s="50" t="s">
        <v>138</v>
      </c>
      <c r="B135" s="104"/>
      <c r="C135" s="52">
        <v>3</v>
      </c>
      <c r="D135" s="53">
        <v>76.2</v>
      </c>
      <c r="E135" s="54">
        <v>62</v>
      </c>
      <c r="F135" s="55">
        <v>0.765</v>
      </c>
      <c r="G135" s="56">
        <v>0.3694327685417058</v>
      </c>
      <c r="H135" s="57">
        <v>0.05</v>
      </c>
      <c r="I135" s="58">
        <v>0.005</v>
      </c>
    </row>
    <row r="136" spans="1:9" ht="15.75">
      <c r="A136" s="32" t="s">
        <v>139</v>
      </c>
      <c r="B136" s="33" t="s">
        <v>12</v>
      </c>
      <c r="C136" s="34">
        <v>0.2519685039370079</v>
      </c>
      <c r="D136" s="35">
        <v>6.4</v>
      </c>
      <c r="E136" s="36">
        <v>717</v>
      </c>
      <c r="F136" s="37">
        <v>0.7213333333333333</v>
      </c>
      <c r="G136" s="38">
        <v>0.42183888507410583</v>
      </c>
      <c r="H136" s="39">
        <v>0.02</v>
      </c>
      <c r="I136" s="40">
        <v>0.003</v>
      </c>
    </row>
    <row r="137" spans="1:9" ht="15.75">
      <c r="A137" s="32" t="s">
        <v>140</v>
      </c>
      <c r="B137" s="80"/>
      <c r="C137" s="34">
        <v>0.6259842519685039</v>
      </c>
      <c r="D137" s="35">
        <v>15.9</v>
      </c>
      <c r="E137" s="36">
        <v>331.6666666666667</v>
      </c>
      <c r="F137" s="37">
        <v>0.82</v>
      </c>
      <c r="G137" s="38">
        <v>0.19936516365210005</v>
      </c>
      <c r="H137" s="39">
        <v>0.03</v>
      </c>
      <c r="I137" s="40">
        <v>0.003</v>
      </c>
    </row>
    <row r="138" spans="1:9" ht="15.75">
      <c r="A138" s="32" t="s">
        <v>141</v>
      </c>
      <c r="B138" s="80"/>
      <c r="C138" s="34">
        <v>1</v>
      </c>
      <c r="D138" s="35">
        <v>25.4</v>
      </c>
      <c r="E138" s="36">
        <v>197</v>
      </c>
      <c r="F138" s="37">
        <v>0.884</v>
      </c>
      <c r="G138" s="38">
        <v>0.22738581878291012</v>
      </c>
      <c r="H138" s="39">
        <v>0.05</v>
      </c>
      <c r="I138" s="40">
        <v>0.004</v>
      </c>
    </row>
    <row r="139" spans="1:9" ht="15.75">
      <c r="A139" s="32" t="s">
        <v>142</v>
      </c>
      <c r="B139" s="80"/>
      <c r="C139" s="34">
        <v>1.5</v>
      </c>
      <c r="D139" s="35">
        <v>38.1</v>
      </c>
      <c r="E139" s="36">
        <v>131.33333333333334</v>
      </c>
      <c r="F139" s="37">
        <v>0.9</v>
      </c>
      <c r="G139" s="38">
        <v>0.19278882115802998</v>
      </c>
      <c r="H139" s="39">
        <v>0.05</v>
      </c>
      <c r="I139" s="40">
        <v>0.004</v>
      </c>
    </row>
    <row r="140" spans="1:9" ht="15.75">
      <c r="A140" s="32" t="s">
        <v>143</v>
      </c>
      <c r="B140" s="80"/>
      <c r="C140" s="34">
        <v>2</v>
      </c>
      <c r="D140" s="35">
        <v>50.8</v>
      </c>
      <c r="E140" s="36">
        <v>102.16666666666667</v>
      </c>
      <c r="F140" s="37">
        <v>0.9289999999999999</v>
      </c>
      <c r="G140" s="38">
        <v>0.15691844486641043</v>
      </c>
      <c r="H140" s="39">
        <v>0.06</v>
      </c>
      <c r="I140" s="40">
        <v>0.004</v>
      </c>
    </row>
    <row r="141" spans="1:9" ht="15.75">
      <c r="A141" s="50" t="s">
        <v>144</v>
      </c>
      <c r="B141" s="104"/>
      <c r="C141" s="52">
        <v>3.007874015748032</v>
      </c>
      <c r="D141" s="53">
        <v>76.4</v>
      </c>
      <c r="E141" s="54">
        <v>69</v>
      </c>
      <c r="F141" s="55">
        <v>0.95</v>
      </c>
      <c r="G141" s="56">
        <v>0.11592958677387805</v>
      </c>
      <c r="H141" s="57">
        <v>0.08</v>
      </c>
      <c r="I141" s="58">
        <v>0.005</v>
      </c>
    </row>
    <row r="142" spans="1:9" ht="15.75">
      <c r="A142" s="32" t="s">
        <v>145</v>
      </c>
      <c r="B142" s="33" t="s">
        <v>146</v>
      </c>
      <c r="C142" s="34">
        <v>0.2519685039370079</v>
      </c>
      <c r="D142" s="35">
        <v>6.4</v>
      </c>
      <c r="E142" s="36">
        <v>696</v>
      </c>
      <c r="F142" s="37">
        <v>0.55375</v>
      </c>
      <c r="G142" s="38">
        <v>0.5977423307682451</v>
      </c>
      <c r="H142" s="39">
        <v>0.02</v>
      </c>
      <c r="I142" s="40">
        <v>0.003</v>
      </c>
    </row>
    <row r="143" spans="1:9" ht="15.75">
      <c r="A143" s="32" t="s">
        <v>147</v>
      </c>
      <c r="B143" s="80"/>
      <c r="C143" s="34">
        <v>0.5</v>
      </c>
      <c r="D143" s="35">
        <v>12.7</v>
      </c>
      <c r="E143" s="36">
        <v>350.57142857142856</v>
      </c>
      <c r="F143" s="37">
        <v>0.7047142857142857</v>
      </c>
      <c r="G143" s="38">
        <v>0.43449370568401013</v>
      </c>
      <c r="H143" s="39">
        <v>0.03</v>
      </c>
      <c r="I143" s="40">
        <v>0.003</v>
      </c>
    </row>
    <row r="144" spans="1:9" ht="15.75">
      <c r="A144" s="32" t="s">
        <v>148</v>
      </c>
      <c r="B144" s="80"/>
      <c r="C144" s="34">
        <v>1</v>
      </c>
      <c r="D144" s="35">
        <v>25.4</v>
      </c>
      <c r="E144" s="36">
        <v>194.4</v>
      </c>
      <c r="F144" s="37">
        <v>0.7260000000000001</v>
      </c>
      <c r="G144" s="38">
        <v>0.38282416530582175</v>
      </c>
      <c r="H144" s="39">
        <v>0.04</v>
      </c>
      <c r="I144" s="40">
        <v>0.004</v>
      </c>
    </row>
    <row r="145" spans="1:9" ht="15.75">
      <c r="A145" s="32" t="s">
        <v>149</v>
      </c>
      <c r="B145" s="80"/>
      <c r="C145" s="34">
        <v>2</v>
      </c>
      <c r="D145" s="35">
        <v>50.8</v>
      </c>
      <c r="E145" s="36">
        <v>94</v>
      </c>
      <c r="F145" s="37">
        <v>0.7366666666666667</v>
      </c>
      <c r="G145" s="38">
        <v>0.38190227030346896</v>
      </c>
      <c r="H145" s="39">
        <v>0.06</v>
      </c>
      <c r="I145" s="40">
        <v>0.004</v>
      </c>
    </row>
    <row r="146" spans="1:9" ht="15.75">
      <c r="A146" s="50" t="s">
        <v>150</v>
      </c>
      <c r="B146" s="105"/>
      <c r="C146" s="52">
        <v>3</v>
      </c>
      <c r="D146" s="69">
        <v>76.2</v>
      </c>
      <c r="E146" s="54">
        <v>62</v>
      </c>
      <c r="F146" s="55">
        <v>0.78</v>
      </c>
      <c r="G146" s="56">
        <v>0.3380808474664984</v>
      </c>
      <c r="H146" s="57">
        <v>0.05</v>
      </c>
      <c r="I146" s="58">
        <v>0.005</v>
      </c>
    </row>
    <row r="147" spans="1:9" ht="15.75">
      <c r="A147" s="32" t="s">
        <v>151</v>
      </c>
      <c r="B147" s="33"/>
      <c r="C147" s="34">
        <v>0.5</v>
      </c>
      <c r="D147" s="68">
        <v>12.7</v>
      </c>
      <c r="E147" s="36">
        <v>390.5</v>
      </c>
      <c r="F147" s="37">
        <v>0.637</v>
      </c>
      <c r="G147" s="38">
        <v>0.46528823989937407</v>
      </c>
      <c r="H147" s="39">
        <v>0.03</v>
      </c>
      <c r="I147" s="40">
        <v>0.003</v>
      </c>
    </row>
    <row r="148" spans="1:9" ht="15.75">
      <c r="A148" s="32" t="s">
        <v>152</v>
      </c>
      <c r="B148" s="33"/>
      <c r="C148" s="34">
        <v>1</v>
      </c>
      <c r="D148" s="68">
        <v>25.4</v>
      </c>
      <c r="E148" s="36">
        <v>188</v>
      </c>
      <c r="F148" s="37">
        <v>0.7233333333333333</v>
      </c>
      <c r="G148" s="38">
        <v>0.407618164803599</v>
      </c>
      <c r="H148" s="39">
        <v>0.04</v>
      </c>
      <c r="I148" s="40">
        <v>0.004</v>
      </c>
    </row>
    <row r="149" spans="1:9" ht="15.75">
      <c r="A149" s="50" t="s">
        <v>153</v>
      </c>
      <c r="B149" s="51"/>
      <c r="C149" s="52">
        <v>1.5</v>
      </c>
      <c r="D149" s="69">
        <v>38.1</v>
      </c>
      <c r="E149" s="54">
        <v>134</v>
      </c>
      <c r="F149" s="55">
        <v>0.7355</v>
      </c>
      <c r="G149" s="56">
        <v>0.3870495472485687</v>
      </c>
      <c r="H149" s="57">
        <v>0.04</v>
      </c>
      <c r="I149" s="58">
        <v>0.004</v>
      </c>
    </row>
    <row r="150" spans="1:9" ht="15.75">
      <c r="A150" s="32" t="s">
        <v>154</v>
      </c>
      <c r="B150" s="33" t="s">
        <v>16</v>
      </c>
      <c r="C150" s="34">
        <v>0.6259842519685039</v>
      </c>
      <c r="D150" s="68">
        <v>15.9</v>
      </c>
      <c r="E150" s="36">
        <v>335.5</v>
      </c>
      <c r="F150" s="37">
        <v>0.87</v>
      </c>
      <c r="G150" s="38">
        <v>0.2183259541167423</v>
      </c>
      <c r="H150" s="39">
        <v>0.04</v>
      </c>
      <c r="I150" s="40">
        <v>0.003</v>
      </c>
    </row>
    <row r="151" spans="1:9" ht="16.5" thickBot="1">
      <c r="A151" s="41" t="s">
        <v>155</v>
      </c>
      <c r="B151" s="42"/>
      <c r="C151" s="43">
        <v>1</v>
      </c>
      <c r="D151" s="70">
        <v>25.4</v>
      </c>
      <c r="E151" s="45">
        <v>197.5</v>
      </c>
      <c r="F151" s="46">
        <v>0.82</v>
      </c>
      <c r="G151" s="47">
        <v>0.28428511131042355</v>
      </c>
      <c r="H151" s="48">
        <v>0.05</v>
      </c>
      <c r="I151" s="49">
        <v>0.004</v>
      </c>
    </row>
    <row r="152" spans="1:9" ht="16.5" thickTop="1">
      <c r="A152" s="32" t="s">
        <v>156</v>
      </c>
      <c r="B152" s="33" t="s">
        <v>16</v>
      </c>
      <c r="C152" s="34">
        <v>1</v>
      </c>
      <c r="D152" s="68">
        <v>25.4</v>
      </c>
      <c r="E152" s="36">
        <v>202</v>
      </c>
      <c r="F152" s="37">
        <v>0.9</v>
      </c>
      <c r="G152" s="38">
        <v>0.19873060955933805</v>
      </c>
      <c r="H152" s="39">
        <v>0.04</v>
      </c>
      <c r="I152" s="40">
        <v>0.004</v>
      </c>
    </row>
    <row r="153" spans="1:9" ht="15.75">
      <c r="A153" s="32" t="s">
        <v>157</v>
      </c>
      <c r="B153" s="33"/>
      <c r="C153" s="34">
        <v>2</v>
      </c>
      <c r="D153" s="68">
        <v>50.8</v>
      </c>
      <c r="E153" s="36">
        <v>108</v>
      </c>
      <c r="F153" s="37">
        <v>0.93</v>
      </c>
      <c r="G153" s="38">
        <v>0.14344978524103721</v>
      </c>
      <c r="H153" s="39">
        <v>0.06</v>
      </c>
      <c r="I153" s="40">
        <v>0.004</v>
      </c>
    </row>
    <row r="154" spans="1:9" ht="16.5" thickBot="1">
      <c r="A154" s="41" t="s">
        <v>158</v>
      </c>
      <c r="B154" s="42"/>
      <c r="C154" s="43">
        <v>3</v>
      </c>
      <c r="D154" s="70">
        <v>76.2</v>
      </c>
      <c r="E154" s="45">
        <v>89</v>
      </c>
      <c r="F154" s="46">
        <v>0.94</v>
      </c>
      <c r="G154" s="47">
        <v>0.09490349138606283</v>
      </c>
      <c r="H154" s="48">
        <v>0.08</v>
      </c>
      <c r="I154" s="49">
        <v>0.005</v>
      </c>
    </row>
    <row r="155" spans="1:9" ht="16.5" thickTop="1">
      <c r="A155" s="32" t="s">
        <v>159</v>
      </c>
      <c r="B155" s="33" t="s">
        <v>12</v>
      </c>
      <c r="C155" s="34">
        <f>7.6/25.4</f>
        <v>0.2992125984251969</v>
      </c>
      <c r="D155" s="35">
        <v>7.6</v>
      </c>
      <c r="E155" s="80">
        <v>315</v>
      </c>
      <c r="F155" s="37">
        <v>0.96</v>
      </c>
      <c r="G155" s="38">
        <v>0.1013843839612548</v>
      </c>
      <c r="H155" s="39">
        <v>0.03</v>
      </c>
      <c r="I155" s="40">
        <v>0.003</v>
      </c>
    </row>
    <row r="156" spans="1:9" ht="15.75">
      <c r="A156" s="32" t="s">
        <v>160</v>
      </c>
      <c r="B156" s="33"/>
      <c r="C156" s="34">
        <v>0.5</v>
      </c>
      <c r="D156" s="35">
        <v>12.7</v>
      </c>
      <c r="E156" s="80">
        <v>250</v>
      </c>
      <c r="F156" s="37">
        <v>0.975</v>
      </c>
      <c r="G156" s="38">
        <v>0.08688806435237051</v>
      </c>
      <c r="H156" s="39">
        <v>0.03</v>
      </c>
      <c r="I156" s="40">
        <v>0.003</v>
      </c>
    </row>
    <row r="157" spans="1:9" ht="15.75">
      <c r="A157" s="32" t="s">
        <v>161</v>
      </c>
      <c r="B157" s="33"/>
      <c r="C157" s="34">
        <v>1</v>
      </c>
      <c r="D157" s="35">
        <v>25.4</v>
      </c>
      <c r="E157" s="80">
        <v>160</v>
      </c>
      <c r="F157" s="37">
        <v>0.98</v>
      </c>
      <c r="G157" s="38">
        <v>0.07070239601100876</v>
      </c>
      <c r="H157" s="39">
        <v>0.04</v>
      </c>
      <c r="I157" s="40">
        <v>0.004</v>
      </c>
    </row>
    <row r="158" spans="1:9" ht="15.75">
      <c r="A158" s="32" t="s">
        <v>162</v>
      </c>
      <c r="B158" s="33"/>
      <c r="C158" s="34">
        <v>2</v>
      </c>
      <c r="D158" s="35">
        <v>50.8</v>
      </c>
      <c r="E158" s="36">
        <v>97.6</v>
      </c>
      <c r="F158" s="37">
        <v>0.985</v>
      </c>
      <c r="G158" s="38">
        <v>0.06382679166610247</v>
      </c>
      <c r="H158" s="39">
        <v>0.05</v>
      </c>
      <c r="I158" s="40">
        <v>0.004</v>
      </c>
    </row>
    <row r="159" spans="1:9" ht="15.75">
      <c r="A159" s="50" t="s">
        <v>163</v>
      </c>
      <c r="B159" s="51"/>
      <c r="C159" s="106">
        <v>3</v>
      </c>
      <c r="D159" s="53">
        <v>76.2</v>
      </c>
      <c r="E159" s="104">
        <v>80</v>
      </c>
      <c r="F159" s="55">
        <v>0.982</v>
      </c>
      <c r="G159" s="56">
        <v>0.06751474412990922</v>
      </c>
      <c r="H159" s="57">
        <v>0.06</v>
      </c>
      <c r="I159" s="58">
        <v>0.005</v>
      </c>
    </row>
    <row r="160" spans="1:9" ht="16.5" thickBot="1">
      <c r="A160" s="59" t="s">
        <v>164</v>
      </c>
      <c r="B160" s="60" t="s">
        <v>16</v>
      </c>
      <c r="C160" s="61">
        <v>2</v>
      </c>
      <c r="D160" s="62">
        <v>50.8</v>
      </c>
      <c r="E160" s="107">
        <v>100</v>
      </c>
      <c r="F160" s="64">
        <v>0.96</v>
      </c>
      <c r="G160" s="65">
        <v>0.11765352815480704</v>
      </c>
      <c r="H160" s="66">
        <v>0.06</v>
      </c>
      <c r="I160" s="67">
        <v>0.004</v>
      </c>
    </row>
    <row r="161" spans="1:9" ht="16.5" thickTop="1">
      <c r="A161" s="32" t="s">
        <v>165</v>
      </c>
      <c r="B161" s="33" t="s">
        <v>16</v>
      </c>
      <c r="C161" s="34">
        <v>1</v>
      </c>
      <c r="D161" s="68">
        <v>25.4</v>
      </c>
      <c r="E161" s="36">
        <v>209.8</v>
      </c>
      <c r="F161" s="37">
        <v>0.865</v>
      </c>
      <c r="G161" s="38">
        <v>0.1833296573795394</v>
      </c>
      <c r="H161" s="39">
        <v>0.05</v>
      </c>
      <c r="I161" s="40">
        <v>0.004</v>
      </c>
    </row>
    <row r="162" spans="1:9" ht="16.5" thickBot="1">
      <c r="A162" s="41" t="s">
        <v>166</v>
      </c>
      <c r="B162" s="42"/>
      <c r="C162" s="43">
        <v>3</v>
      </c>
      <c r="D162" s="70">
        <v>76.2</v>
      </c>
      <c r="E162" s="45">
        <v>104</v>
      </c>
      <c r="F162" s="46">
        <v>0.925</v>
      </c>
      <c r="G162" s="47">
        <v>0.1709558164176008</v>
      </c>
      <c r="H162" s="48">
        <v>0.06</v>
      </c>
      <c r="I162" s="49">
        <v>0.005</v>
      </c>
    </row>
    <row r="163" spans="1:9" ht="16.5" thickTop="1">
      <c r="A163" s="83" t="s">
        <v>167</v>
      </c>
      <c r="B163" s="84" t="s">
        <v>16</v>
      </c>
      <c r="C163" s="85">
        <v>1.7795275590551183</v>
      </c>
      <c r="D163" s="86">
        <v>45.2</v>
      </c>
      <c r="E163" s="87">
        <v>355</v>
      </c>
      <c r="F163" s="88">
        <v>0.9</v>
      </c>
      <c r="G163" s="89">
        <v>0.0911932841650112</v>
      </c>
      <c r="H163" s="90">
        <v>0.04</v>
      </c>
      <c r="I163" s="91">
        <v>0.004</v>
      </c>
    </row>
    <row r="164" spans="1:9" ht="16.5" thickBot="1">
      <c r="A164" s="41" t="s">
        <v>168</v>
      </c>
      <c r="B164" s="42"/>
      <c r="C164" s="43">
        <v>2.7559055118110236</v>
      </c>
      <c r="D164" s="44">
        <v>70</v>
      </c>
      <c r="E164" s="45">
        <v>256</v>
      </c>
      <c r="F164" s="46">
        <v>0.94</v>
      </c>
      <c r="G164" s="47">
        <v>0.059028021717156924</v>
      </c>
      <c r="H164" s="48">
        <v>0.04</v>
      </c>
      <c r="I164" s="49">
        <v>0.005</v>
      </c>
    </row>
    <row r="165" spans="1:9" ht="16.5" thickTop="1">
      <c r="A165" s="32" t="s">
        <v>169</v>
      </c>
      <c r="B165" s="33" t="s">
        <v>12</v>
      </c>
      <c r="C165" s="34">
        <v>1.2519685039370079</v>
      </c>
      <c r="D165" s="68">
        <v>31.8</v>
      </c>
      <c r="E165" s="36">
        <v>200</v>
      </c>
      <c r="F165" s="37">
        <v>0.972</v>
      </c>
      <c r="G165" s="38">
        <v>0.07187443085897732</v>
      </c>
      <c r="H165" s="39">
        <v>0.04</v>
      </c>
      <c r="I165" s="40">
        <v>0.004</v>
      </c>
    </row>
    <row r="166" spans="1:9" ht="15.75">
      <c r="A166" s="32" t="s">
        <v>170</v>
      </c>
      <c r="B166" s="33"/>
      <c r="C166" s="34">
        <v>2</v>
      </c>
      <c r="D166" s="68">
        <v>50.8</v>
      </c>
      <c r="E166" s="36">
        <v>105</v>
      </c>
      <c r="F166" s="37">
        <v>0.9715</v>
      </c>
      <c r="G166" s="38">
        <v>0.08140417843865447</v>
      </c>
      <c r="H166" s="39">
        <v>0.06</v>
      </c>
      <c r="I166" s="40">
        <v>0.004</v>
      </c>
    </row>
    <row r="167" spans="1:9" ht="16.5" thickBot="1">
      <c r="A167" s="41" t="s">
        <v>171</v>
      </c>
      <c r="B167" s="42"/>
      <c r="C167" s="43">
        <v>3</v>
      </c>
      <c r="D167" s="70">
        <v>76.2</v>
      </c>
      <c r="E167" s="45">
        <v>75</v>
      </c>
      <c r="F167" s="46">
        <v>0.98</v>
      </c>
      <c r="G167" s="47">
        <v>0.06696206970769573</v>
      </c>
      <c r="H167" s="48">
        <v>0.07</v>
      </c>
      <c r="I167" s="49">
        <v>0.005</v>
      </c>
    </row>
    <row r="168" spans="1:9" ht="16.5" thickTop="1">
      <c r="A168" s="32" t="s">
        <v>172</v>
      </c>
      <c r="B168" s="33" t="s">
        <v>12</v>
      </c>
      <c r="C168" s="34">
        <v>1</v>
      </c>
      <c r="D168" s="68">
        <v>25.4</v>
      </c>
      <c r="E168" s="36">
        <v>203.5</v>
      </c>
      <c r="F168" s="37">
        <v>0.975</v>
      </c>
      <c r="G168" s="38">
        <v>0.06660041172254998</v>
      </c>
      <c r="H168" s="39">
        <v>0.04</v>
      </c>
      <c r="I168" s="40">
        <v>0.004</v>
      </c>
    </row>
    <row r="169" spans="1:9" ht="15.75">
      <c r="A169" s="32" t="s">
        <v>173</v>
      </c>
      <c r="B169" s="33"/>
      <c r="C169" s="34">
        <v>1.5</v>
      </c>
      <c r="D169" s="68">
        <v>38.1</v>
      </c>
      <c r="E169" s="36">
        <v>112</v>
      </c>
      <c r="F169" s="37">
        <v>0.98</v>
      </c>
      <c r="G169" s="38">
        <v>0.073</v>
      </c>
      <c r="H169" s="39">
        <v>0.05</v>
      </c>
      <c r="I169" s="40">
        <v>0.004</v>
      </c>
    </row>
    <row r="170" spans="1:9" ht="16.5" thickBot="1">
      <c r="A170" s="41" t="s">
        <v>174</v>
      </c>
      <c r="B170" s="42"/>
      <c r="C170" s="43">
        <v>2</v>
      </c>
      <c r="D170" s="44">
        <v>50.8</v>
      </c>
      <c r="E170" s="45">
        <v>105</v>
      </c>
      <c r="F170" s="46">
        <v>0.98</v>
      </c>
      <c r="G170" s="47">
        <v>0.06741739599180865</v>
      </c>
      <c r="H170" s="48">
        <v>0.06</v>
      </c>
      <c r="I170" s="49">
        <v>0.004</v>
      </c>
    </row>
    <row r="171" ht="13.5" thickTop="1"/>
  </sheetData>
  <sheetProtection password="E96F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workbookViewId="0" topLeftCell="A1">
      <selection activeCell="A1" sqref="A1"/>
    </sheetView>
  </sheetViews>
  <sheetFormatPr defaultColWidth="0.9921875" defaultRowHeight="5.25" customHeight="1"/>
  <cols>
    <col min="1" max="16384" width="0.9921875" style="110" customWidth="1"/>
  </cols>
  <sheetData/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Tarca Adi Laurentiu</dc:creator>
  <cp:keywords/>
  <dc:description/>
  <cp:lastModifiedBy> Tarca Adi Laurentiu</cp:lastModifiedBy>
  <dcterms:created xsi:type="dcterms:W3CDTF">2002-09-23T18:07:56Z</dcterms:created>
  <dcterms:modified xsi:type="dcterms:W3CDTF">2004-02-26T21:19:38Z</dcterms:modified>
  <cp:category/>
  <cp:version/>
  <cp:contentType/>
  <cp:contentStatus/>
</cp:coreProperties>
</file>